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xlsBook"/>
  <mc:AlternateContent xmlns:mc="http://schemas.openxmlformats.org/markup-compatibility/2006">
    <mc:Choice Requires="x15">
      <x15ac:absPath xmlns:x15ac="http://schemas.microsoft.com/office/spreadsheetml/2010/11/ac" url="C:\Users\rock_\Desktop\Сайт\Раскрытие\Информация о предложении регулируемой организации об установлении цен (тарифов)\"/>
    </mc:Choice>
  </mc:AlternateContent>
  <xr:revisionPtr revIDLastSave="0" documentId="8_{C3A59DD6-DB06-467F-B80A-765A5D189C34}" xr6:coauthVersionLast="47" xr6:coauthVersionMax="47" xr10:uidLastSave="{00000000-0000-0000-0000-000000000000}"/>
  <bookViews>
    <workbookView xWindow="-120" yWindow="-120" windowWidth="29040" windowHeight="15840" tabRatio="903" firstSheet="1" activeTab="3" xr2:uid="{00000000-000D-0000-FFFF-FFFF00000000}"/>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10.2 | Т-ТЭ | &gt;=25МВт" sheetId="624" state="veryHidden"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state="veryHidden" r:id="rId17"/>
    <sheet name="Форма 4.10.2 | Резерв мощности" sheetId="631" state="veryHidden" r:id="rId18"/>
    <sheet name="Форма 1.0.1 | Т-ТН" sheetId="637" state="veryHidden" r:id="rId19"/>
    <sheet name="Форма 4.10.3 | Т-ТН" sheetId="627" state="veryHidden" r:id="rId20"/>
    <sheet name="Форма 1.0.1 | Т-передача ТЭ" sheetId="638" state="veryHidden" r:id="rId21"/>
    <sheet name="Форма 4.10.3 | Т-передача ТЭ" sheetId="629" state="veryHidden" r:id="rId22"/>
    <sheet name="Форма 1.0.1 | Т-передача ТН" sheetId="639" state="veryHidden" r:id="rId23"/>
    <sheet name="Форма 4.10.3 | Т-передача ТН" sheetId="630" state="veryHidden" r:id="rId24"/>
    <sheet name="Форма 1.0.1 | Т-гор.вода" sheetId="616" state="veryHidden" r:id="rId25"/>
    <sheet name="Форма 4.10.4 | Т-гор.вода" sheetId="628" state="veryHidden"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state="veryHidden" r:id="rId31"/>
    <sheet name="Форма 4.9" sheetId="646" state="veryHidden" r:id="rId32"/>
    <sheet name="Форма 1.0.1 | Форма 4.10.1" sheetId="649" r:id="rId33"/>
    <sheet name="Форма 4.10.1" sheetId="647" r:id="rId34"/>
    <sheet name="Форма 1.0.2" sheetId="550" state="veryHidden" r:id="rId35"/>
    <sheet name="Сведения об изменении" sheetId="568"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4.10.2 | Т-ТЭ | &gt;=25МВт'!$M$30</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4">'Форма 4.10.3 | Т-ТН'!$M$30</definedName>
    <definedName name="add_CT_5">'Форма 4.10.4 | Т-гор.вода'!$M$32</definedName>
    <definedName name="add_CT_6">'Форма 4.10.3 | Т-передача ТЭ'!$M$30</definedName>
    <definedName name="add_CT_7">'Форма 4.10.3 | Т-передача ТН'!$M$30</definedName>
    <definedName name="add_CT_8">'Форма 4.10.2 | Резерв мощности'!$M$30</definedName>
    <definedName name="add_CT_9">'Форма 4.10.6 | Т-подкл(инд)'!$M$27</definedName>
    <definedName name="add_MO_1">'Форма 4.10.2 | Т-ТЭ | &gt;=25МВт'!$M$31</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4">'Форма 4.10.3 | Т-ТН'!$M$31</definedName>
    <definedName name="add_MO_5">'Форма 4.10.4 | Т-гор.вода'!$M$33</definedName>
    <definedName name="add_MO_6">'Форма 4.10.3 | Т-передача ТЭ'!$M$31</definedName>
    <definedName name="add_MO_7">'Форма 4.10.3 | Т-передача ТН'!$M$31</definedName>
    <definedName name="add_MO_8">'Форма 4.10.2 | Резерв мощности'!$M$31</definedName>
    <definedName name="add_MO_9">'Форма 4.10.6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4.10.4 | Т-гор.вода'!$M$27</definedName>
    <definedName name="add_Rate_1">'Форма 4.10.2 | Т-ТЭ | &gt;=25МВт'!$M$32</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4">'Форма 4.10.3 | Т-ТН'!$M$32</definedName>
    <definedName name="add_Rate_5">'Форма 4.10.4 | Т-гор.вода'!$M$34</definedName>
    <definedName name="add_Rate_6">'Форма 4.10.3 | Т-передача ТЭ'!$M$32</definedName>
    <definedName name="add_Rate_7">'Форма 4.10.3 | Т-передача ТН'!$M$32</definedName>
    <definedName name="add_Rate_8">'Форма 4.10.2 | Резерв мощности'!$M$32</definedName>
    <definedName name="add_Rate_9">'Форма 4.10.6 | Т-подкл(инд)'!$M$29</definedName>
    <definedName name="add_Scheme_6">'Форма 4.10.3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4.10.2 | Т-ТЭ | &gt;=25МВт'!$M$29</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4">'Форма 4.10.3 | Т-ТН'!$M$29</definedName>
    <definedName name="add_Warm_5">'Форма 4.10.4 | Т-гор.вода'!$M$31</definedName>
    <definedName name="add_Warm_6">'Форма 4.10.3 | Т-передача ТЭ'!$M$29</definedName>
    <definedName name="add_Warm_7">'Форма 4.10.3 | Т-передача ТН'!$M$29</definedName>
    <definedName name="add_Warm_8">'Форма 4.10.2 | Резерв мощности'!$M$29</definedName>
    <definedName name="add_Warm_9">'Форма 4.10.6 | Т-подкл(инд)'!$M$26</definedName>
    <definedName name="anscount" hidden="1">1</definedName>
    <definedName name="CHECK_LINK_RANGE_1">"Калькуляция!$I$11:$I$132"</definedName>
    <definedName name="checkCell_List01">Территории!$D$15:$L$15</definedName>
    <definedName name="checkCell_List02">'Перечень тарифов'!$E$20:$W$26</definedName>
    <definedName name="checkCell_List06_1">'Форма 4.10.2 | Т-ТЭ | &gt;=25МВт'!$M$18:$W$32</definedName>
    <definedName name="checkCell_List06_1_double_date">'Форма 4.10.2 | Т-ТЭ | &gt;=25МВт'!$X$18:$X$32</definedName>
    <definedName name="checkCell_List06_1_unique_t">'Форма 4.10.2 | Т-ТЭ | &gt;=25МВт'!$M$18:$M$32</definedName>
    <definedName name="checkCell_List06_1_unique_t1">'Форма 4.10.2 | Т-ТЭ | &gt;=25МВт'!$Y$18:$Y$32</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потр'!$M$18:$W$28</definedName>
    <definedName name="checkCell_List06_13_double_date">'Форма 4.10.2 | Т-ТЭ | потр'!$X$18:$X$28</definedName>
    <definedName name="checkCell_List06_13_unique_t">'Форма 4.10.2 | Т-ТЭ | потр'!$M$18:$M$28</definedName>
    <definedName name="checkCell_List06_13_unique_t1">'Форма 4.10.2 | Т-ТЭ | потр'!$Y$18:$Y$28</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Т-ТН'!$M$18:$W$32</definedName>
    <definedName name="checkCell_List06_4_double_date">'Форма 4.10.3 | Т-ТН'!$X$18:$X$32</definedName>
    <definedName name="checkCell_List06_4_unique_t">'Форма 4.10.3 | Т-ТН'!$M$18:$M$32</definedName>
    <definedName name="checkCell_List06_4_unique_t1">'Форма 4.10.3 | Т-ТН'!$Y$18:$Y$32</definedName>
    <definedName name="checkCell_List06_5">'Форма 4.10.4 | Т-гор.вода'!$M$18:$AB$34</definedName>
    <definedName name="checkCell_List06_5_double_date">'Форма 4.10.4 | Т-гор.вода'!$AC$18:$AC$34</definedName>
    <definedName name="checkCell_List06_5_unique_t">'Форма 4.10.4 | Т-гор.вода'!$M$18:$M$34</definedName>
    <definedName name="checkCell_List06_5_unique_t1">'Форма 4.10.4 | Т-гор.вода'!$AD$18:$AD$34</definedName>
    <definedName name="checkCell_List06_6">'Форма 4.10.3 | Т-передача ТЭ'!$M$18:$W$32</definedName>
    <definedName name="checkCell_List06_6_double_date">'Форма 4.10.3 | Т-передача ТЭ'!$X$18:$X$32</definedName>
    <definedName name="checkCell_List06_6_unique_t">'Форма 4.10.3 | Т-передача ТЭ'!$M$18:$M$32</definedName>
    <definedName name="checkCell_List06_6_unique_t1">'Форма 4.10.3 | Т-передача ТЭ'!$Y$18:$Y$33</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мощности'!$M$18:$W$32</definedName>
    <definedName name="checkCell_List06_8_double_date">'Форма 4.10.2 | Резерв мощности'!$X$18:$X$32</definedName>
    <definedName name="checkCell_List06_8_unique_t">'Форма 4.10.2 | Резерв мощности'!$M$18:$M$32</definedName>
    <definedName name="checkCell_List06_8_unique_t1">'Форма 4.10.2 | Резерв мощности'!$Y$18:$Y$33</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&gt;=25МВт'!$F$7:$I$17</definedName>
    <definedName name="checkCells_List05_10">'Форма 1.0.1 | Т-подкл'!$F$7:$I$17</definedName>
    <definedName name="checkCells_List05_11" localSheetId="32">'Форма 1.0.1 | Форма 4.10.1'!$F$7:$I$13</definedName>
    <definedName name="checkCells_List05_11">'Форма 1.0.1 | Форма 4.9'!$F$7:$I$13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4.10.1'!$D$14:$L$32</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mponent_comp_p">'Форма 4.10.4 | Т-гор.вода'!$O$25</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et_union_hor!$M$168</definedName>
    <definedName name="default_val_5">'Форма 4.10.4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 localSheetId="32">'Форма 1.0.1 | Форма 4.10.1'!$H$9</definedName>
    <definedName name="et_List05_11_FormulaVD">'Форма 1.0.1 | Форма 4.9'!$H$9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et_union_hor!$O$238:$V$243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List13_1">et_union_hor!$351:$351</definedName>
    <definedName name="et_List14_1_1">et_union_hor!$356:$357</definedName>
    <definedName name="et_List14_1_2">et_union_hor!$368:$368</definedName>
    <definedName name="et_List14_1_3">et_union_hor!$373:$373</definedName>
    <definedName name="et_List14_1_4">et_union_hor!$362:$363</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et_union_hor!$V$238:$V$251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4.10.5 | Т-подкл'!$N$18:$N$31</definedName>
    <definedName name="flagTS">'Форма 4.10.5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 localSheetId="32">'Форма 1.0.1 | Форма 4.10.1'!$A$1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REESTR_MO!$A$2:$D$251</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&gt;=25МВт'!$O$18:$O$32</definedName>
    <definedName name="List06_1_MC2">'Форма 4.10.2 | Т-ТЭ | &gt;=25МВт'!$V$18:$V$32</definedName>
    <definedName name="List06_1_note">'Форма 4.10.2 | Т-ТЭ | &gt;=25МВт'!$W$18:$W$32</definedName>
    <definedName name="List06_1_Period">'Форма 4.10.2 | Т-ТЭ | &gt;=25МВт'!$O$18:$U$32</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потр'!$O$18:$O$28</definedName>
    <definedName name="List06_13_MC2">'Форма 4.10.2 | Т-ТЭ | потр'!$V$18:$V$28</definedName>
    <definedName name="List06_13_note">'Форма 4.10.2 | Т-ТЭ | потр'!$W$18:$W$28</definedName>
    <definedName name="List06_13_Period">'Форма 4.10.2 | Т-ТЭ | потр'!$O$18:$U$28</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Т-ТН'!$V$18:$V$32</definedName>
    <definedName name="List06_4_note">'Форма 4.10.3 | Т-ТН'!$W$18:$W$32</definedName>
    <definedName name="List06_4_Period">'Форма 4.10.3 | Т-ТН'!$O$18:$U$32</definedName>
    <definedName name="List06_5_0">'Форма 4.10.4 | Т-гор.вода'!$25:$25</definedName>
    <definedName name="List06_5_DP">'Форма 4.10.4 | Т-гор.вода'!$11:$11</definedName>
    <definedName name="List06_5_MC">'Форма 4.10.4 | Т-гор.вода'!$O$18:$O$34</definedName>
    <definedName name="List06_5_MC2">'Форма 4.10.4 | Т-гор.вода'!$AA$18:$AA$34</definedName>
    <definedName name="List06_5_note">'Форма 4.10.4 | Т-гор.вода'!$AB$18:$AB$34</definedName>
    <definedName name="List06_5_Period">'Форма 4.10.4 | Т-гор.вода'!$O$18:$Z$34</definedName>
    <definedName name="List06_6_DP">'Форма 4.10.3 | Т-передача ТЭ'!$11:$11</definedName>
    <definedName name="List06_6_MC">'Форма 4.10.3 | Т-передача ТЭ'!$O$18:$O$32</definedName>
    <definedName name="List06_6_MC2">'Форма 4.10.3 | Т-передача ТЭ'!$V$18:$V$32</definedName>
    <definedName name="List06_6_note">'Форма 4.10.3 | Т-передача ТЭ'!$W$18:$W$32</definedName>
    <definedName name="List06_6_Period">'Форма 4.10.3 | Т-передача ТЭ'!$O$18:$U$32</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мощности'!$O$18:$O$32</definedName>
    <definedName name="List06_8_MC2">'Форма 4.10.2 | Резерв мощности'!$V$18:$V$32</definedName>
    <definedName name="List06_8_note">'Форма 4.10.2 | Резерв мощности'!$W$18:$W$32</definedName>
    <definedName name="List06_8_Period">'Форма 4.10.2 | Резерв мощности'!$O$18:$U$32</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4.10.1'!$H$17:$I$18</definedName>
    <definedName name="List14_1_Date_1">'Форма 4.10.1'!$H$22:$I$32</definedName>
    <definedName name="List14_1_DPR">'Форма 4.10.1'!$K$20</definedName>
    <definedName name="List14_1_flagIPR">'Форма 4.10.1'!$J$15</definedName>
    <definedName name="List14_1_GroundMaterials_1">'Форма 4.10.1'!$K$15:$K$32</definedName>
    <definedName name="List14_1_hypIPR">'Форма 4.10.1'!$K$15</definedName>
    <definedName name="List14_1_method">'Форма 4.10.1'!$J$17:$J$18</definedName>
    <definedName name="List14_1_note">'Форма 4.10.1'!$L$14:$L$32</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5_comp_p">'Форма 4.10.4 | Т-гор.вода'!$P$25</definedName>
    <definedName name="OneRates_5_p">'Форма 4.10.4 | Т-гор.вода'!$Q$25</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localSheetId="3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19_T2_Protect" localSheetId="32"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4.10.2 | Т-ТЭ | &gt;=25МВт'!$K$18:$K$32</definedName>
    <definedName name="pDel_List06_1_2">'Форма 4.10.2 | Т-ТЭ | &gt;=25МВт'!$J$18:$J$32</definedName>
    <definedName name="pDel_List06_1_3">'Форма 4.10.2 | Т-ТЭ | &gt;=25МВт'!$I$18:$I$32</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потр'!$K$18:$K$28</definedName>
    <definedName name="pDel_List06_13_2">'Форма 4.10.2 | Т-ТЭ | потр'!$J$18:$J$28</definedName>
    <definedName name="pDel_List06_13_3">'Форма 4.10.2 | Т-ТЭ | потр'!$I$18:$I$28</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Т-ТН'!$K$18:$K$32</definedName>
    <definedName name="pDel_List06_4_2">'Форма 4.10.3 | Т-ТН'!$J$18:$J$32</definedName>
    <definedName name="pDel_List06_4_3">'Форма 4.10.3 | Т-ТН'!$I$18:$I$32</definedName>
    <definedName name="pDel_List06_5_1">'Форма 4.10.4 | Т-гор.вода'!$K$18:$K$34</definedName>
    <definedName name="pDel_List06_5_2">'Форма 4.10.4 | Т-гор.вода'!$J$18:$J$34</definedName>
    <definedName name="pDel_List06_5_3">'Форма 4.10.4 | Т-гор.вода'!$I$18:$I$34</definedName>
    <definedName name="pDel_List06_6_1">'Форма 4.10.3 | Т-передача ТЭ'!$K$18:$K$32</definedName>
    <definedName name="pDel_List06_6_2">'Форма 4.10.3 | Т-передача ТЭ'!$J$18:$J$32</definedName>
    <definedName name="pDel_List06_6_3">'Форма 4.10.3 | Т-передача ТЭ'!$I$18:$I$32</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мощности'!$K$18:$K$32</definedName>
    <definedName name="pDel_List06_8_2">'Форма 4.10.2 | Резерв мощности'!$J$18:$J$32</definedName>
    <definedName name="pDel_List06_8_3">'Форма 4.10.2 | Резерв мощности'!$I$18:$I$32</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4.10.1'!$C$17:$C$18</definedName>
    <definedName name="pDel_List14_1_1_2">'Форма 4.10.1'!$G$17:$G$18</definedName>
    <definedName name="pDel_List14_1_2">'Форма 4.10.1'!$C$22:$C$23</definedName>
    <definedName name="pDel_List14_1_2_2">'Форма 4.10.1'!$G$22:$G$23</definedName>
    <definedName name="pDel_List14_1_3">'Форма 4.10.1'!$C$25:$C$26</definedName>
    <definedName name="pDel_List14_1_3_2">'Форма 4.10.1'!$G$25:$G$26</definedName>
    <definedName name="pDel_List14_1_4">'Форма 4.10.1'!$C$28:$C$29</definedName>
    <definedName name="pDel_List14_1_4_2">'Форма 4.10.1'!$G$28:$G$29</definedName>
    <definedName name="pDel_List14_1_5">'Форма 4.10.1'!$C$31:$C$32</definedName>
    <definedName name="pDel_List14_1_5_2">'Форма 4.10.1'!$G$31:$G$32</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4.10.2 | Т-ТЭ | &gt;=25МВт'!$V$14:$V$32</definedName>
    <definedName name="pIns_List06_10_Period">'Форма 4.10.5 | Т-подкл'!$AF$15:$AF$31</definedName>
    <definedName name="pIns_List06_13_Period">'Форма 4.10.2 | Т-ТЭ | потр'!$V$13:$V$28</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Т-ТН'!$V$18:$V$32</definedName>
    <definedName name="pIns_List06_5_Period">'Форма 4.10.4 | Т-гор.вода'!$AA$14:$AA$34</definedName>
    <definedName name="pIns_List06_6_Period">'Форма 4.10.3 | Т-передача ТЭ'!$V$14:$V$32</definedName>
    <definedName name="pIns_List06_7_Period">'Форма 4.10.3 | Т-передача ТН'!$V$14:$V$32</definedName>
    <definedName name="pIns_List06_8_Period">'Форма 4.10.2 | Резерв мощности'!$V$14:$V$32</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 localSheetId="32">P3_PROT_22,P4_PROT_22,P5_PROT_22</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REESTR_ORG!$A$2:$J$78</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5_comp_p">'Форма 4.10.4 | Т-гор.вода'!$T$25:$U$25</definedName>
    <definedName name="TwoRates_5_p">'Форма 4.10.4 | Т-гор.вода'!$R$25:$S$25</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et_union_hor!$M$149</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6" i="612" l="1"/>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M8" i="642"/>
  <c r="O8" i="642"/>
  <c r="M9" i="642"/>
  <c r="O9" i="642"/>
  <c r="N17" i="642"/>
  <c r="O17" i="642" s="1"/>
  <c r="P17" i="642" s="1"/>
  <c r="Q17" i="642" s="1"/>
  <c r="R17" i="642" s="1"/>
  <c r="S17" i="642" s="1"/>
  <c r="U17" i="642" s="1"/>
  <c r="V17" i="642" s="1"/>
  <c r="W17" i="642" s="1"/>
  <c r="O18" i="642"/>
  <c r="Z18" i="642"/>
  <c r="O19" i="642"/>
  <c r="Z19" i="642"/>
  <c r="Z20" i="642"/>
  <c r="Z21" i="642"/>
  <c r="Z22" i="642"/>
  <c r="Z23" i="642"/>
  <c r="Q25" i="642"/>
  <c r="Z24" i="642"/>
  <c r="Z25" i="642"/>
  <c r="Z26" i="642"/>
  <c r="Z27" i="642"/>
  <c r="Z28" i="642"/>
  <c r="H12" i="649"/>
  <c r="H11" i="649"/>
  <c r="H9" i="649"/>
  <c r="H8" i="649"/>
  <c r="H7" i="649"/>
  <c r="H12" i="645"/>
  <c r="H9" i="645"/>
  <c r="H8" i="645"/>
  <c r="F31" i="647"/>
  <c r="E31" i="647"/>
  <c r="F28" i="647"/>
  <c r="E28" i="647"/>
  <c r="F25" i="647"/>
  <c r="E25" i="647"/>
  <c r="F22" i="647"/>
  <c r="E22" i="647"/>
  <c r="F17" i="647"/>
  <c r="E17" i="647"/>
  <c r="H12" i="643"/>
  <c r="H9" i="643"/>
  <c r="H8" i="643"/>
  <c r="F8" i="649"/>
  <c r="F12" i="649"/>
  <c r="L20" i="642"/>
  <c r="L24" i="642"/>
  <c r="F11" i="649"/>
  <c r="L18" i="642"/>
  <c r="L21" i="642"/>
  <c r="X24" i="642"/>
  <c r="F10" i="649"/>
  <c r="L22" i="642"/>
  <c r="L19" i="642"/>
  <c r="F9" i="649"/>
  <c r="L23" i="642"/>
  <c r="F13" i="649"/>
  <c r="R14" i="601" l="1"/>
  <c r="R13" i="601"/>
  <c r="R12" i="601"/>
  <c r="P12" i="601"/>
  <c r="M14" i="601"/>
  <c r="M13" i="601"/>
  <c r="M12" i="601"/>
  <c r="H13" i="649" l="1"/>
  <c r="H13" i="643"/>
  <c r="H13" i="645"/>
  <c r="M8" i="624" l="1"/>
  <c r="O8" i="624"/>
  <c r="M9" i="624"/>
  <c r="O9" i="624"/>
  <c r="N17" i="624"/>
  <c r="O17" i="624" s="1"/>
  <c r="P17" i="624" s="1"/>
  <c r="Q17" i="624" s="1"/>
  <c r="R17" i="624" s="1"/>
  <c r="S17" i="624" s="1"/>
  <c r="U17" i="624" s="1"/>
  <c r="V17" i="624" s="1"/>
  <c r="W17" i="624" s="1"/>
  <c r="Z18" i="624"/>
  <c r="Z19" i="624"/>
  <c r="Z20" i="624"/>
  <c r="Z21" i="624"/>
  <c r="Z22" i="624"/>
  <c r="Z23" i="624"/>
  <c r="Q25" i="624"/>
  <c r="Z24" i="624"/>
  <c r="Z25" i="624"/>
  <c r="Z26" i="624"/>
  <c r="Z27" i="624"/>
  <c r="Z28" i="624"/>
  <c r="Z29" i="624"/>
  <c r="Z30" i="624"/>
  <c r="Z31" i="624"/>
  <c r="B3" i="525"/>
  <c r="B2" i="525"/>
  <c r="L19" i="624"/>
  <c r="L18" i="624"/>
  <c r="L24" i="624"/>
  <c r="L23" i="624"/>
  <c r="L20" i="624"/>
  <c r="L21" i="624"/>
  <c r="X24" i="624"/>
  <c r="L22" i="624"/>
  <c r="F8" i="647" l="1"/>
  <c r="E8" i="647"/>
  <c r="F7" i="647"/>
  <c r="E7" i="647"/>
  <c r="H11" i="645"/>
  <c r="H7" i="645"/>
  <c r="F10" i="645"/>
  <c r="F11" i="645"/>
  <c r="F12" i="645"/>
  <c r="F13" i="645"/>
  <c r="F9" i="645"/>
  <c r="F8" i="645"/>
  <c r="O9" i="632" l="1"/>
  <c r="M9" i="632"/>
  <c r="O8" i="632"/>
  <c r="M8" i="632"/>
  <c r="N9" i="633"/>
  <c r="M9" i="633"/>
  <c r="N8" i="633"/>
  <c r="M8" i="633"/>
  <c r="O9" i="628"/>
  <c r="M9" i="628"/>
  <c r="O8" i="628"/>
  <c r="M8" i="628"/>
  <c r="O9" i="630"/>
  <c r="M9" i="630"/>
  <c r="O8" i="630"/>
  <c r="M8" i="630"/>
  <c r="O9" i="629"/>
  <c r="M9" i="629"/>
  <c r="O8" i="629"/>
  <c r="M8" i="629"/>
  <c r="O9" i="627"/>
  <c r="M9" i="627"/>
  <c r="O8" i="627"/>
  <c r="M8" i="627"/>
  <c r="O9" i="631"/>
  <c r="M9" i="631"/>
  <c r="O8" i="631"/>
  <c r="M8" i="631"/>
  <c r="O11" i="640"/>
  <c r="M11" i="640"/>
  <c r="O10" i="640"/>
  <c r="M10" i="640"/>
  <c r="O11" i="626"/>
  <c r="M11" i="626"/>
  <c r="O10" i="626"/>
  <c r="M10" i="626"/>
  <c r="O9" i="625"/>
  <c r="M9" i="625"/>
  <c r="O8" i="625"/>
  <c r="M8" i="625"/>
  <c r="E2" i="437"/>
  <c r="E3" i="437"/>
  <c r="O17" i="627" l="1"/>
  <c r="P17" i="627" s="1"/>
  <c r="Q17" i="627" s="1"/>
  <c r="R17" i="627" s="1"/>
  <c r="S17" i="627" s="1"/>
  <c r="U17" i="627" s="1"/>
  <c r="V17" i="627" s="1"/>
  <c r="W17" i="627" s="1"/>
  <c r="Z24" i="627"/>
  <c r="Q25" i="627"/>
  <c r="L21" i="627"/>
  <c r="X24" i="627"/>
  <c r="L23" i="627"/>
  <c r="L24" i="627"/>
  <c r="L20" i="627"/>
  <c r="Y23" i="627"/>
  <c r="L19" i="627"/>
  <c r="L18" i="627"/>
  <c r="O18" i="632" l="1"/>
  <c r="P18" i="632" s="1"/>
  <c r="Q18" i="632" s="1"/>
  <c r="R18" i="632" s="1"/>
  <c r="S18" i="632" s="1"/>
  <c r="T18" i="632" s="1"/>
  <c r="V18" i="632" s="1"/>
  <c r="R24" i="632"/>
  <c r="L21" i="632"/>
  <c r="L23" i="632"/>
  <c r="L20" i="632"/>
  <c r="L22" i="632"/>
  <c r="Y23" i="632"/>
  <c r="L19" i="632"/>
  <c r="X18" i="632" l="1"/>
  <c r="M12" i="550"/>
  <c r="Z251" i="471" l="1"/>
  <c r="Z250" i="471"/>
  <c r="Z249" i="471"/>
  <c r="Z248" i="471"/>
  <c r="Z247" i="471"/>
  <c r="Z246" i="471"/>
  <c r="Z245" i="471"/>
  <c r="Q245" i="471"/>
  <c r="Z244" i="471"/>
  <c r="Z243" i="471"/>
  <c r="Z242" i="471"/>
  <c r="Z241" i="471"/>
  <c r="Z240" i="471"/>
  <c r="Z239" i="471"/>
  <c r="Z238" i="471"/>
  <c r="H11" i="643"/>
  <c r="H7" i="643"/>
  <c r="L238" i="471"/>
  <c r="L244" i="471"/>
  <c r="F10" i="643"/>
  <c r="F13" i="643"/>
  <c r="L239" i="471"/>
  <c r="F8" i="643"/>
  <c r="L242" i="471"/>
  <c r="X244" i="471"/>
  <c r="L240" i="471"/>
  <c r="F11" i="643"/>
  <c r="F9" i="643"/>
  <c r="L241" i="471"/>
  <c r="L243" i="471"/>
  <c r="F12" i="643"/>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L26" i="640"/>
  <c r="L220" i="471"/>
  <c r="L22" i="640"/>
  <c r="L25" i="640"/>
  <c r="L225" i="471"/>
  <c r="F12" i="641"/>
  <c r="L226" i="471"/>
  <c r="F10" i="641"/>
  <c r="F13" i="641"/>
  <c r="F9" i="641"/>
  <c r="F11" i="641"/>
  <c r="X26" i="640"/>
  <c r="L24" i="640"/>
  <c r="F8" i="641"/>
  <c r="L221" i="471"/>
  <c r="L223" i="471"/>
  <c r="L21" i="640"/>
  <c r="X226" i="471"/>
  <c r="L224" i="471"/>
  <c r="L222" i="471"/>
  <c r="L23" i="640"/>
  <c r="L20" i="640"/>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L35" i="471"/>
  <c r="X73" i="471"/>
  <c r="F11" i="634"/>
  <c r="F8" i="639"/>
  <c r="AD108" i="471"/>
  <c r="L73" i="471"/>
  <c r="L167" i="471"/>
  <c r="L51" i="471"/>
  <c r="L71" i="471"/>
  <c r="L162" i="471"/>
  <c r="Y183" i="471"/>
  <c r="L86" i="471"/>
  <c r="Y148" i="471"/>
  <c r="L197" i="471"/>
  <c r="L193" i="471"/>
  <c r="L130" i="471"/>
  <c r="L68" i="471"/>
  <c r="F11" i="635"/>
  <c r="L90" i="471"/>
  <c r="F10" i="635"/>
  <c r="L53" i="471"/>
  <c r="L164" i="471"/>
  <c r="L110" i="471"/>
  <c r="F10" i="634"/>
  <c r="AC120" i="471"/>
  <c r="F12" i="635"/>
  <c r="L36" i="471"/>
  <c r="L149" i="471"/>
  <c r="F13" i="635"/>
  <c r="F10" i="639"/>
  <c r="F9" i="634"/>
  <c r="F11" i="639"/>
  <c r="L161" i="471"/>
  <c r="L128" i="471"/>
  <c r="Y130" i="471"/>
  <c r="F12" i="639"/>
  <c r="X37" i="471"/>
  <c r="X167" i="471"/>
  <c r="L52" i="471"/>
  <c r="L88" i="471"/>
  <c r="L148" i="471"/>
  <c r="F10" i="637"/>
  <c r="F12" i="638"/>
  <c r="AC109" i="471"/>
  <c r="X149" i="471"/>
  <c r="L106" i="471"/>
  <c r="F9" i="638"/>
  <c r="AC110" i="471"/>
  <c r="L163" i="471"/>
  <c r="AH197" i="471"/>
  <c r="F13" i="634"/>
  <c r="F12" i="637"/>
  <c r="L144" i="471"/>
  <c r="L127" i="471"/>
  <c r="L195" i="471"/>
  <c r="F13" i="638"/>
  <c r="L165" i="471"/>
  <c r="L131" i="471"/>
  <c r="F13" i="639"/>
  <c r="F8" i="636"/>
  <c r="L166" i="471"/>
  <c r="L32" i="471"/>
  <c r="L125" i="471"/>
  <c r="L55" i="471"/>
  <c r="L179" i="471"/>
  <c r="Y166" i="471"/>
  <c r="L72" i="471"/>
  <c r="L145" i="471"/>
  <c r="L183" i="471"/>
  <c r="L87" i="471"/>
  <c r="F12" i="634"/>
  <c r="L104" i="471"/>
  <c r="L37" i="471"/>
  <c r="F10" i="636"/>
  <c r="F9" i="637"/>
  <c r="F13" i="636"/>
  <c r="L33" i="471"/>
  <c r="F13" i="637"/>
  <c r="L146" i="471"/>
  <c r="L126" i="471"/>
  <c r="F9" i="636"/>
  <c r="L69" i="471"/>
  <c r="L54" i="471"/>
  <c r="L194" i="471"/>
  <c r="F10" i="638"/>
  <c r="F12" i="636"/>
  <c r="L50" i="471"/>
  <c r="F9" i="635"/>
  <c r="L105" i="471"/>
  <c r="X131" i="471"/>
  <c r="F11" i="637"/>
  <c r="L85" i="471"/>
  <c r="F8" i="637"/>
  <c r="L34" i="471"/>
  <c r="L31" i="471"/>
  <c r="X91" i="471"/>
  <c r="L120" i="471"/>
  <c r="F11" i="638"/>
  <c r="Y90" i="471"/>
  <c r="L91" i="471"/>
  <c r="L182" i="471"/>
  <c r="F8" i="638"/>
  <c r="L143" i="471"/>
  <c r="L49" i="471"/>
  <c r="L67" i="471"/>
  <c r="L109" i="471"/>
  <c r="L180" i="471"/>
  <c r="F8" i="635"/>
  <c r="L70" i="471"/>
  <c r="F11" i="636"/>
  <c r="X55" i="471"/>
  <c r="L181" i="471"/>
  <c r="L103" i="471"/>
  <c r="L108" i="471"/>
  <c r="F8" i="634"/>
  <c r="L196" i="471"/>
  <c r="F9" i="639"/>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3" i="625"/>
  <c r="X24" i="625"/>
  <c r="L24" i="626"/>
  <c r="L20" i="625"/>
  <c r="L25" i="626"/>
  <c r="L24" i="625"/>
  <c r="X26" i="626"/>
  <c r="L26" i="626"/>
  <c r="L18" i="625"/>
  <c r="L22" i="625"/>
  <c r="L20" i="626"/>
  <c r="L22" i="626"/>
  <c r="L19" i="625"/>
  <c r="L23" i="626"/>
  <c r="L21" i="626"/>
  <c r="L21" i="625"/>
  <c r="V19" i="626" l="1"/>
  <c r="W19" i="626" s="1"/>
  <c r="V17" i="625"/>
  <c r="W17" i="625"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23" i="631"/>
  <c r="L24" i="631"/>
  <c r="L23" i="633"/>
  <c r="L19" i="630"/>
  <c r="L22" i="633"/>
  <c r="X24" i="630"/>
  <c r="X24" i="631"/>
  <c r="L20" i="630"/>
  <c r="L20" i="633"/>
  <c r="L18" i="630"/>
  <c r="L18" i="631"/>
  <c r="L21" i="630"/>
  <c r="L21" i="631"/>
  <c r="L20" i="631"/>
  <c r="L23" i="630"/>
  <c r="AH23" i="633"/>
  <c r="L24" i="630"/>
  <c r="L21" i="633"/>
  <c r="L19" i="631"/>
  <c r="L22" i="631"/>
  <c r="L19" i="633"/>
  <c r="Y23" i="631"/>
  <c r="Y23" i="630"/>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18" i="628"/>
  <c r="L20" i="628"/>
  <c r="L25" i="628"/>
  <c r="L24" i="629"/>
  <c r="Y23" i="629"/>
  <c r="L20" i="629"/>
  <c r="AC25" i="628"/>
  <c r="L23" i="628"/>
  <c r="L21" i="629"/>
  <c r="L24" i="628"/>
  <c r="AC24" i="628"/>
  <c r="L21" i="628"/>
  <c r="X24" i="629"/>
  <c r="L18" i="629"/>
  <c r="AD23" i="628"/>
  <c r="L19" i="629"/>
  <c r="L23" i="629"/>
  <c r="L19" i="628"/>
  <c r="V17" i="631" l="1"/>
  <c r="W17" i="631" s="1"/>
  <c r="X17" i="628"/>
  <c r="Z17" i="628" s="1"/>
  <c r="S17" i="629"/>
  <c r="U17" i="629" s="1"/>
  <c r="V17" i="629" s="1"/>
  <c r="W17" i="629" s="1"/>
  <c r="AB17" i="628" l="1"/>
  <c r="M292" i="471"/>
  <c r="R307" i="471"/>
  <c r="P297" i="471"/>
  <c r="R302" i="471"/>
  <c r="R297" i="471"/>
  <c r="H11" i="618"/>
  <c r="H7" i="618"/>
  <c r="H11" i="617"/>
  <c r="H7" i="617"/>
  <c r="H11" i="616"/>
  <c r="H7" i="616"/>
  <c r="H11" i="614"/>
  <c r="H7" i="614"/>
  <c r="H340" i="471"/>
  <c r="E29" i="205"/>
  <c r="F29" i="205"/>
  <c r="E327" i="471"/>
  <c r="E332" i="471"/>
  <c r="F13" i="618"/>
  <c r="F10" i="617"/>
  <c r="F340" i="471"/>
  <c r="F338" i="471"/>
  <c r="F8" i="616"/>
  <c r="F11" i="618"/>
  <c r="F341" i="471"/>
  <c r="F10" i="616"/>
  <c r="F9" i="616"/>
  <c r="F9" i="614"/>
  <c r="F337" i="471"/>
  <c r="M297" i="471"/>
  <c r="F342" i="471"/>
  <c r="F8" i="617"/>
  <c r="M302" i="471"/>
  <c r="F8" i="618"/>
  <c r="F9" i="618"/>
  <c r="F13" i="614"/>
  <c r="F12" i="616"/>
  <c r="F11" i="614"/>
  <c r="F10" i="618"/>
  <c r="F9" i="617"/>
  <c r="F339" i="471"/>
  <c r="F12" i="617"/>
  <c r="F11" i="616"/>
  <c r="F12" i="614"/>
  <c r="M307" i="471"/>
  <c r="F11" i="617"/>
  <c r="F13" i="617"/>
  <c r="F8" i="614"/>
  <c r="F12" i="618"/>
  <c r="F13" i="616"/>
  <c r="F10" i="614"/>
</calcChain>
</file>

<file path=xl/sharedStrings.xml><?xml version="1.0" encoding="utf-8"?>
<sst xmlns="http://schemas.openxmlformats.org/spreadsheetml/2006/main" count="3501" uniqueCount="1573">
  <si>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</si>
  <si>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</si>
  <si>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</si>
  <si>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</si>
  <si>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</si>
  <si>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</si>
  <si>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</si>
  <si>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</si>
  <si>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</si>
  <si>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</si>
  <si>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</si>
  <si>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</si>
  <si>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</si>
  <si>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</si>
  <si>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</si>
  <si>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</si>
  <si>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</si>
  <si>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</si>
  <si>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</si>
  <si>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</si>
  <si>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</si>
  <si>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</si>
  <si>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</si>
  <si>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</si>
  <si>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</si>
  <si>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</si>
  <si>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</si>
  <si>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</si>
  <si>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</si>
  <si>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</si>
  <si>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</si>
  <si>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</si>
  <si>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</si>
  <si>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</si>
  <si>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</si>
  <si>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</si>
  <si>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</si>
  <si>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</si>
  <si>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</si>
  <si>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</si>
  <si>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</si>
  <si>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</si>
  <si>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</si>
  <si>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</si>
  <si>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</si>
  <si>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</si>
  <si>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</si>
  <si>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</si>
  <si>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</si>
  <si>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</si>
  <si>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</si>
  <si>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</si>
  <si>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</si>
  <si>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</si>
  <si>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</si>
  <si>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</si>
  <si>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</si>
  <si>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</si>
  <si>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</si>
  <si>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</si>
  <si>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</si>
  <si>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</si>
  <si>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</si>
  <si>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</si>
  <si>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</si>
  <si>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</si>
  <si>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</si>
  <si>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</si>
  <si>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</si>
  <si>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</si>
  <si>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</si>
  <si>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</si>
  <si>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</si>
  <si>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</si>
  <si>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</si>
  <si>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</si>
  <si>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</si>
  <si>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</si>
  <si>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</si>
  <si>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</si>
  <si>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</si>
  <si>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</si>
  <si>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</si>
  <si>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</si>
  <si>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</si>
  <si>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</si>
  <si>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</si>
  <si>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</si>
  <si>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</si>
  <si>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</si>
  <si>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</si>
  <si>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</si>
  <si>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</si>
  <si>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</si>
  <si>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</si>
  <si>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</si>
  <si>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</si>
  <si>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</si>
  <si>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</si>
  <si>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</si>
  <si>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</si>
  <si>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</si>
  <si>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</si>
  <si>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</si>
  <si>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</si>
  <si>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</si>
  <si>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</si>
  <si>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</si>
  <si>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</si>
  <si>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</si>
  <si>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</si>
  <si>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</si>
  <si>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</si>
  <si>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</si>
  <si>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</si>
  <si>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</si>
  <si>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</si>
  <si>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</si>
  <si>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</si>
  <si>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</si>
  <si>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</si>
  <si>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</si>
  <si>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</si>
  <si>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</si>
  <si>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</si>
  <si>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</si>
  <si>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</si>
  <si>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</si>
  <si>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</si>
  <si>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</si>
  <si>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</si>
  <si>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</si>
  <si>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</si>
  <si>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</si>
  <si>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</si>
  <si>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</si>
  <si>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</si>
  <si>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</si>
  <si>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</si>
  <si>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</si>
  <si>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</si>
  <si>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</si>
  <si>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</si>
  <si>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</si>
  <si>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</si>
  <si>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</si>
  <si>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</si>
  <si>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</si>
  <si>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</si>
  <si>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</si>
  <si>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</si>
  <si>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</si>
  <si>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</si>
  <si>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</si>
  <si>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</si>
  <si>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</si>
  <si>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</si>
  <si>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</si>
  <si>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</si>
  <si>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</si>
  <si>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</si>
  <si>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</si>
  <si>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</si>
  <si>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</si>
  <si>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</si>
  <si>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</si>
  <si>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</si>
  <si>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</si>
  <si>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</si>
  <si>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</si>
  <si>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</si>
  <si>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</si>
  <si>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</si>
  <si>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</si>
  <si>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</si>
  <si>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</si>
  <si>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</si>
  <si>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</si>
  <si>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</si>
  <si>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</si>
  <si>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</si>
  <si>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</si>
  <si>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</si>
  <si>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</si>
  <si>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</si>
  <si>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</si>
  <si>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</si>
  <si>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</si>
  <si>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</si>
  <si>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</si>
  <si>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</si>
  <si>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</si>
  <si>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</si>
  <si>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</si>
  <si>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</si>
  <si>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</si>
  <si>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</si>
  <si>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</si>
  <si>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</si>
  <si>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</si>
  <si>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</si>
  <si>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</si>
  <si>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</si>
  <si>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</si>
  <si>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</si>
  <si>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</si>
  <si>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</si>
  <si>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</si>
  <si>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</si>
  <si>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</si>
  <si>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</si>
  <si>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</si>
  <si>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</si>
  <si>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</si>
  <si>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</si>
  <si>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</si>
  <si>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</si>
  <si>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</si>
  <si>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</si>
  <si>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</si>
  <si>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</si>
  <si>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</si>
  <si>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</si>
  <si>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</si>
  <si>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</si>
  <si>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</si>
  <si>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</si>
  <si>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</si>
  <si>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</si>
  <si>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</si>
  <si>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</si>
  <si>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</si>
  <si>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</si>
  <si>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</si>
  <si>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</si>
  <si>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</si>
  <si>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</si>
  <si>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</si>
  <si>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</si>
  <si>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</si>
  <si>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</si>
  <si>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</si>
  <si>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</si>
  <si>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</si>
  <si>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</si>
  <si>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</si>
  <si>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</si>
  <si>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</si>
  <si>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</si>
  <si>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</si>
  <si>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</si>
  <si>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</si>
  <si>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</si>
  <si>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</si>
  <si>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</si>
  <si>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</si>
  <si>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</si>
  <si>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</si>
  <si>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</si>
  <si>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</si>
  <si>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</si>
  <si>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</si>
  <si>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</si>
  <si>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</si>
  <si>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</si>
  <si>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</si>
  <si>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</si>
  <si>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</si>
  <si>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</si>
  <si>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</si>
  <si>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</si>
  <si>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</si>
  <si>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</si>
  <si>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</si>
  <si>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</si>
  <si>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</si>
  <si>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</si>
  <si>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</si>
  <si>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</si>
  <si>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</si>
  <si>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</si>
  <si>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</si>
  <si>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</si>
  <si>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</si>
  <si>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</si>
  <si>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</si>
  <si>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</si>
  <si>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</si>
  <si>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</si>
  <si>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</si>
  <si>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</si>
  <si>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</si>
  <si>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</si>
  <si>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</si>
  <si>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</si>
  <si>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</si>
  <si>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</si>
  <si>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</si>
  <si>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</si>
  <si>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</si>
  <si>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</si>
  <si>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</si>
  <si>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</si>
  <si>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</si>
  <si>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</si>
  <si>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</si>
  <si>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</si>
  <si>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</si>
  <si>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</si>
  <si>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</si>
  <si>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</si>
  <si>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</si>
  <si>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</si>
  <si>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</si>
  <si>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</si>
  <si>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</si>
  <si>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</si>
  <si>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</si>
  <si>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</si>
  <si>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</si>
  <si>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</si>
  <si>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</si>
  <si>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</si>
  <si>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</si>
  <si>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</si>
  <si>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</si>
  <si>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</si>
  <si>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</si>
  <si>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</si>
  <si>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</si>
  <si>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</si>
  <si>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</si>
  <si>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</si>
  <si>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</si>
  <si>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</si>
  <si>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</si>
  <si>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</si>
  <si>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</si>
  <si>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</si>
  <si>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</si>
  <si>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</si>
  <si>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</si>
  <si>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</si>
  <si>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</si>
  <si>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</si>
  <si>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</si>
  <si>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</si>
  <si>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</si>
  <si>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</si>
  <si>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</si>
  <si>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</si>
  <si>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</si>
  <si>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</si>
  <si>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</si>
  <si>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</si>
  <si>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</si>
  <si>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</si>
  <si>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</si>
  <si>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</si>
  <si>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</si>
  <si>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</si>
  <si>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</si>
  <si>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</si>
  <si>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</si>
  <si>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</si>
  <si>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</si>
  <si>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</si>
  <si>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</si>
  <si>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</si>
  <si>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</si>
  <si>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</si>
  <si>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</si>
  <si>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</si>
  <si>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</si>
  <si>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</si>
  <si>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</si>
  <si>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</si>
  <si>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</si>
  <si>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</si>
  <si>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</si>
  <si>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</si>
  <si>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</si>
  <si>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</si>
  <si>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</si>
  <si>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</si>
  <si>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</si>
  <si>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</si>
  <si>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</si>
  <si>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</si>
  <si>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</si>
  <si>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</si>
  <si>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</si>
  <si>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</si>
  <si>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</si>
  <si>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</si>
  <si>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</si>
  <si>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</si>
  <si>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</si>
  <si>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</si>
  <si>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</si>
  <si>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</si>
  <si>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</si>
  <si>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</si>
  <si>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</si>
  <si>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</si>
  <si>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</si>
  <si>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</si>
  <si>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</si>
  <si>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</si>
  <si>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</si>
  <si>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</si>
  <si>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</si>
  <si>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</si>
  <si>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</si>
  <si>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</si>
  <si>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</si>
  <si>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</si>
  <si>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</si>
  <si>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</si>
  <si>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</si>
  <si>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</si>
  <si>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</si>
  <si>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</si>
  <si>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</si>
  <si>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</si>
  <si>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</si>
  <si>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</si>
  <si>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</si>
  <si>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</si>
  <si>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</si>
  <si>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</si>
  <si>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</si>
  <si>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</si>
  <si>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</si>
  <si>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</si>
  <si>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</si>
  <si>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</si>
  <si>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</si>
  <si>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</si>
  <si>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</si>
  <si>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</si>
  <si>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</si>
  <si>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</si>
  <si>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</si>
  <si>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</si>
  <si>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</si>
  <si>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</si>
  <si>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</si>
  <si>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</si>
  <si>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</si>
  <si>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</si>
  <si>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</si>
  <si>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</si>
  <si>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</si>
  <si>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</si>
  <si>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</si>
  <si>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</si>
  <si>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</si>
  <si>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</si>
  <si>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</si>
  <si>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</si>
  <si>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</si>
  <si>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</si>
  <si>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</si>
  <si>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</si>
  <si>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</si>
  <si>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</si>
  <si>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</si>
  <si>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</si>
  <si>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</si>
  <si>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</si>
  <si>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</si>
  <si>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</si>
  <si>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</si>
  <si>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</si>
  <si>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</si>
  <si>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</si>
  <si>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</si>
  <si>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</si>
  <si>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</si>
  <si>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</si>
  <si>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</si>
  <si>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</si>
  <si>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</si>
  <si>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</si>
  <si>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</si>
  <si>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</si>
  <si>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</si>
  <si>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</si>
  <si>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</si>
  <si>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</si>
  <si>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</si>
  <si>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</si>
  <si>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</si>
  <si>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</si>
  <si>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</si>
  <si>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</si>
  <si>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</si>
  <si>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</si>
  <si>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</si>
  <si>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</si>
  <si>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</si>
  <si>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</si>
  <si>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</si>
  <si>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</si>
  <si>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</si>
  <si>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</si>
  <si>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</si>
  <si>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</si>
  <si>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</si>
  <si>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</si>
  <si>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</si>
  <si>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</si>
  <si>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</si>
  <si>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</si>
  <si>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</si>
  <si>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</si>
  <si>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</si>
  <si>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</si>
  <si>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</si>
  <si>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</si>
  <si>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</si>
  <si>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</si>
  <si>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</si>
  <si>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</si>
  <si>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</si>
  <si>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</si>
  <si>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</si>
  <si>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</si>
  <si>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</si>
  <si>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</si>
  <si>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</si>
  <si>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</si>
  <si>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</si>
  <si>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</si>
  <si>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</si>
  <si>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</si>
  <si>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</si>
  <si>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</si>
  <si>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</si>
  <si>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</si>
  <si>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</si>
  <si>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</si>
  <si>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</si>
  <si>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</si>
  <si>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</si>
  <si>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</si>
  <si>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</si>
  <si>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</si>
  <si>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</si>
  <si>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</si>
  <si>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</si>
  <si>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</si>
  <si>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</si>
  <si>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</si>
  <si>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</si>
  <si>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</si>
  <si>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</si>
  <si>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</si>
  <si>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</si>
  <si>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</si>
  <si>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</si>
  <si>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</si>
  <si>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</si>
  <si>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</si>
  <si>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</si>
  <si>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</si>
  <si>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</si>
  <si>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</si>
  <si>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</si>
  <si>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</si>
  <si>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</si>
  <si>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</si>
  <si>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</si>
  <si>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</si>
  <si>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</si>
  <si>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</si>
  <si>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</si>
  <si>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</si>
  <si>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</si>
  <si>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</si>
  <si>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</si>
  <si>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</si>
  <si>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</si>
  <si>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</si>
  <si>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</si>
  <si>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</si>
  <si>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</si>
  <si>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</si>
  <si>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</si>
  <si>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</si>
  <si>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</si>
  <si>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</si>
  <si>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</si>
  <si>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</si>
  <si>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</si>
  <si>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</si>
  <si>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</si>
  <si>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</si>
  <si>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</si>
  <si>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</si>
  <si>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</si>
  <si>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</si>
  <si>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</si>
  <si>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</si>
  <si>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</si>
  <si>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</si>
  <si>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</si>
  <si>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</si>
  <si>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</si>
  <si>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</si>
  <si>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</si>
  <si>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</si>
  <si>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</si>
  <si>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</si>
  <si>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</si>
  <si>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</si>
  <si>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</si>
  <si>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</si>
  <si>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</si>
  <si>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</si>
  <si>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</si>
  <si>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</si>
  <si>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</si>
  <si>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</si>
  <si>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</si>
  <si>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</si>
  <si>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</si>
  <si>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</si>
  <si>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</si>
  <si>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</si>
  <si>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</si>
  <si>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</si>
  <si>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</si>
  <si>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</si>
  <si>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</si>
  <si>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</si>
  <si>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</si>
  <si>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</si>
  <si>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</si>
  <si>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</si>
  <si>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</si>
  <si>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</si>
  <si>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</si>
  <si>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</si>
  <si>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</si>
  <si>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</si>
  <si>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</si>
  <si>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</si>
  <si>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</si>
  <si>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</si>
  <si>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</si>
  <si>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</si>
  <si>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</si>
  <si>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</si>
  <si>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</si>
  <si>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</si>
  <si>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</si>
  <si>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</si>
  <si>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</si>
  <si>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</si>
  <si>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</si>
  <si>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</si>
  <si>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</si>
  <si>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</si>
  <si>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</si>
  <si>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</si>
  <si>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</si>
  <si>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</si>
  <si>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</si>
  <si>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</si>
  <si>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</si>
  <si>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</si>
  <si>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</si>
  <si>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</si>
  <si>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</si>
  <si>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</si>
  <si>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</si>
  <si>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</si>
  <si>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</si>
  <si>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</si>
  <si>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</si>
  <si>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</si>
  <si>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</si>
  <si>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</si>
  <si>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</si>
  <si>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</si>
  <si>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</si>
  <si>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</si>
  <si>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</si>
  <si>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</si>
  <si>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</si>
  <si>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</si>
  <si>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</si>
  <si>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</si>
  <si>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</si>
  <si>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</si>
  <si>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</si>
  <si>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</si>
  <si>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</si>
  <si>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</si>
  <si>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</si>
  <si>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</si>
  <si>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</si>
  <si>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</si>
  <si>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</si>
  <si>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</si>
  <si>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</si>
  <si>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</si>
  <si>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</si>
  <si>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</si>
  <si>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</si>
  <si>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</si>
  <si>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</si>
  <si>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</si>
  <si>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</si>
  <si>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</si>
  <si>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</si>
  <si>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</si>
  <si>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</si>
  <si>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</si>
  <si>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</si>
  <si>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</si>
  <si>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</si>
  <si>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</si>
  <si>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</si>
  <si>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</si>
  <si>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</si>
  <si>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</si>
  <si>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</si>
  <si>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</si>
  <si>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</si>
  <si>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</si>
  <si>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</si>
  <si>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</si>
  <si>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</si>
  <si>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</si>
  <si>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</si>
  <si>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</si>
  <si>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</si>
  <si>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</si>
  <si>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</si>
  <si>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</si>
  <si>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</si>
  <si>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</si>
  <si>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</si>
  <si>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</si>
  <si>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</si>
  <si>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</si>
  <si>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</si>
  <si>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</si>
  <si>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</si>
  <si>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</si>
  <si>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</si>
  <si>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</si>
  <si>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</si>
  <si>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</si>
  <si>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</si>
  <si>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</si>
  <si>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население и приравненные категории</t>
  </si>
  <si>
    <t>Проверка доступных обновлений...</t>
  </si>
  <si>
    <t>Нет доступных обновлений для отчёта с кодом FAS.JKH.OPEN.INFO.REQUEST.WARM!</t>
  </si>
  <si>
    <t>Болховский муниципальный район</t>
  </si>
  <si>
    <t>54604000</t>
  </si>
  <si>
    <t>Багриновское сельское поселение</t>
  </si>
  <si>
    <t>54604402</t>
  </si>
  <si>
    <t>Болхов городское поселение</t>
  </si>
  <si>
    <t>54604101</t>
  </si>
  <si>
    <t>Бориловское сельское поселение</t>
  </si>
  <si>
    <t>54604406</t>
  </si>
  <si>
    <t>Боровское сельское поселение</t>
  </si>
  <si>
    <t>54604408</t>
  </si>
  <si>
    <t>Герасимовское сельское поселение</t>
  </si>
  <si>
    <t>54604410</t>
  </si>
  <si>
    <t>Гнездиловское сельское поселение</t>
  </si>
  <si>
    <t>54604413</t>
  </si>
  <si>
    <t>Злынское сельское поселение</t>
  </si>
  <si>
    <t>54604416</t>
  </si>
  <si>
    <t>Медведковское сельское поселение</t>
  </si>
  <si>
    <t>54604422</t>
  </si>
  <si>
    <t>Михневское сельское поселение</t>
  </si>
  <si>
    <t>54604425</t>
  </si>
  <si>
    <t>Новосинецкое сельское поселение</t>
  </si>
  <si>
    <t>54604428</t>
  </si>
  <si>
    <t>Однолуцкое сельское поселение</t>
  </si>
  <si>
    <t>54604431</t>
  </si>
  <si>
    <t>Сурьянинское сельское поселение</t>
  </si>
  <si>
    <t>54604434</t>
  </si>
  <si>
    <t>Хуторское сельское поселение</t>
  </si>
  <si>
    <t>54604437</t>
  </si>
  <si>
    <t>Ямское сельское поселение</t>
  </si>
  <si>
    <t>54604440</t>
  </si>
  <si>
    <t>Верховский муниципальный район</t>
  </si>
  <si>
    <t>54608000</t>
  </si>
  <si>
    <t>Васильевское сельское поселение</t>
  </si>
  <si>
    <t>54608402</t>
  </si>
  <si>
    <t>Верховье городское поселение</t>
  </si>
  <si>
    <t>54608151</t>
  </si>
  <si>
    <t>Галичинское</t>
  </si>
  <si>
    <t>54608404</t>
  </si>
  <si>
    <t>Коньшинское сельское поселение</t>
  </si>
  <si>
    <t>54608407</t>
  </si>
  <si>
    <t>Корсунское сельское поселение</t>
  </si>
  <si>
    <t>54608410</t>
  </si>
  <si>
    <t>Нижне-Жерновское сельское поселение</t>
  </si>
  <si>
    <t>54608413</t>
  </si>
  <si>
    <t>Песоченское сельское поселение</t>
  </si>
  <si>
    <t>54608416</t>
  </si>
  <si>
    <t>Русско-Бродское сельское поселение</t>
  </si>
  <si>
    <t>54608419</t>
  </si>
  <si>
    <t>Скородненское сельское поселение</t>
  </si>
  <si>
    <t>54608422</t>
  </si>
  <si>
    <t>Теляженское сельское поселение</t>
  </si>
  <si>
    <t>54608428</t>
  </si>
  <si>
    <t>Туровское сельское поселение</t>
  </si>
  <si>
    <t>54608431</t>
  </si>
  <si>
    <t>Глазуновский муниципальный район</t>
  </si>
  <si>
    <t>54610000</t>
  </si>
  <si>
    <t>Богородское сельское поселение</t>
  </si>
  <si>
    <t>54610402</t>
  </si>
  <si>
    <t>Глазуновка городское поселение</t>
  </si>
  <si>
    <t>54610151</t>
  </si>
  <si>
    <t>Краснослободское сельское поселение</t>
  </si>
  <si>
    <t>54610404</t>
  </si>
  <si>
    <t>Медведевское сельское поселение</t>
  </si>
  <si>
    <t>54610407</t>
  </si>
  <si>
    <t>Отрадинское сельское поселение</t>
  </si>
  <si>
    <t>54610410</t>
  </si>
  <si>
    <t>Очкинское сельское поселение</t>
  </si>
  <si>
    <t>54610413</t>
  </si>
  <si>
    <t>Сеньковское сельское поселение</t>
  </si>
  <si>
    <t>54610416</t>
  </si>
  <si>
    <t>Тагинское сельское поселение</t>
  </si>
  <si>
    <t>54610419</t>
  </si>
  <si>
    <t>Город Ливны</t>
  </si>
  <si>
    <t>54705000</t>
  </si>
  <si>
    <t>Город Мценск</t>
  </si>
  <si>
    <t>54710000</t>
  </si>
  <si>
    <t>Город Орёл</t>
  </si>
  <si>
    <t>54701000</t>
  </si>
  <si>
    <t>Дмитровский муниципальный район</t>
  </si>
  <si>
    <t>54612000</t>
  </si>
  <si>
    <t>Алешинское сельское поселение</t>
  </si>
  <si>
    <t>54612402</t>
  </si>
  <si>
    <t>Березовское сельское поселение</t>
  </si>
  <si>
    <t>54612404</t>
  </si>
  <si>
    <t>Бородинское сельское поселение</t>
  </si>
  <si>
    <t>54612407</t>
  </si>
  <si>
    <t>Горбуновское сельское поселение</t>
  </si>
  <si>
    <t>54612410</t>
  </si>
  <si>
    <t>Дмитровск городское поселение</t>
  </si>
  <si>
    <t>54612101</t>
  </si>
  <si>
    <t>Долбенкинское сельское поселение</t>
  </si>
  <si>
    <t>54612413</t>
  </si>
  <si>
    <t>Домаховское сельское поселение</t>
  </si>
  <si>
    <t>54612416</t>
  </si>
  <si>
    <t>Друженское сельское поселение</t>
  </si>
  <si>
    <t>54612428</t>
  </si>
  <si>
    <t>Лубянское сельское поселение</t>
  </si>
  <si>
    <t>54612419</t>
  </si>
  <si>
    <t>Малобобровское сельское поселение</t>
  </si>
  <si>
    <t>54612422</t>
  </si>
  <si>
    <t>Плосковское сельское поселение</t>
  </si>
  <si>
    <t>54612425</t>
  </si>
  <si>
    <t>Соломинское</t>
  </si>
  <si>
    <t>54612431</t>
  </si>
  <si>
    <t>Столбищенское сельское поселение</t>
  </si>
  <si>
    <t>54612434</t>
  </si>
  <si>
    <t>Должанский муниципальный район</t>
  </si>
  <si>
    <t>54615000</t>
  </si>
  <si>
    <t>Вышнее Ольшанское сельское поселение</t>
  </si>
  <si>
    <t>54615402</t>
  </si>
  <si>
    <t>Долгое городское поселение</t>
  </si>
  <si>
    <t>54615151</t>
  </si>
  <si>
    <t>Дубровское сельское поселение</t>
  </si>
  <si>
    <t>54615405</t>
  </si>
  <si>
    <t>Козьма-Демьяновское сельское поселение</t>
  </si>
  <si>
    <t>54615407</t>
  </si>
  <si>
    <t>Кудиновское сельское поселение</t>
  </si>
  <si>
    <t>54615410</t>
  </si>
  <si>
    <t>Рогатинское сельское поселение</t>
  </si>
  <si>
    <t>54615413</t>
  </si>
  <si>
    <t>Урыновское сельское поселение</t>
  </si>
  <si>
    <t>54615416</t>
  </si>
  <si>
    <t>Успенское сельское поселение</t>
  </si>
  <si>
    <t>54615419</t>
  </si>
  <si>
    <t>Залегощенский муниципальный район</t>
  </si>
  <si>
    <t>54618000</t>
  </si>
  <si>
    <t>Бортновское сельское поселение</t>
  </si>
  <si>
    <t>54618402</t>
  </si>
  <si>
    <t>Верхнескворченское сельское поселение</t>
  </si>
  <si>
    <t>54618404</t>
  </si>
  <si>
    <t>Грачевское сельское поселение</t>
  </si>
  <si>
    <t>54618407</t>
  </si>
  <si>
    <t>Залегощь городское поселение</t>
  </si>
  <si>
    <t>54618151</t>
  </si>
  <si>
    <t>Золотаревское сельское поселение</t>
  </si>
  <si>
    <t>54618410</t>
  </si>
  <si>
    <t>Красненское сельское поселение</t>
  </si>
  <si>
    <t>54618413</t>
  </si>
  <si>
    <t>Ломовское сельское поселение</t>
  </si>
  <si>
    <t>54618416</t>
  </si>
  <si>
    <t>Моховское сельское поселение</t>
  </si>
  <si>
    <t>54618419</t>
  </si>
  <si>
    <t>Нижнезалегощенское сельское поселение</t>
  </si>
  <si>
    <t>54618422</t>
  </si>
  <si>
    <t>Октябрьское сельское поселение</t>
  </si>
  <si>
    <t>54618425</t>
  </si>
  <si>
    <t>Прилепское сельское поселение</t>
  </si>
  <si>
    <t>54618428</t>
  </si>
  <si>
    <t>Знаменский муниципальный район</t>
  </si>
  <si>
    <t>54620000</t>
  </si>
  <si>
    <t>Глотовское сельское поселение</t>
  </si>
  <si>
    <t>54620405</t>
  </si>
  <si>
    <t>Ждимирское сельское поселение</t>
  </si>
  <si>
    <t>54620408</t>
  </si>
  <si>
    <t>Знаменское сельское поселение</t>
  </si>
  <si>
    <t>54620412</t>
  </si>
  <si>
    <t>Коптевское сельское поселение</t>
  </si>
  <si>
    <t>54620420</t>
  </si>
  <si>
    <t>Красниковское сельское поселение</t>
  </si>
  <si>
    <t>54620422</t>
  </si>
  <si>
    <t>Селиховское сельское поселение</t>
  </si>
  <si>
    <t>54620428</t>
  </si>
  <si>
    <t>Узкинское сельское поселение</t>
  </si>
  <si>
    <t>54620432</t>
  </si>
  <si>
    <t>Колпнянский муниципальный район</t>
  </si>
  <si>
    <t>54623000</t>
  </si>
  <si>
    <t>Ахтырское сельское поселение</t>
  </si>
  <si>
    <t>54623402</t>
  </si>
  <si>
    <t>Белоколодезьское сельское поселение</t>
  </si>
  <si>
    <t>54623404</t>
  </si>
  <si>
    <t>54623407</t>
  </si>
  <si>
    <t>Карловское сельское поселение</t>
  </si>
  <si>
    <t>54623410</t>
  </si>
  <si>
    <t>Колпна городское поселение</t>
  </si>
  <si>
    <t>54623151</t>
  </si>
  <si>
    <t>Краснянское сельское поселение</t>
  </si>
  <si>
    <t>54623413</t>
  </si>
  <si>
    <t>Крутовское сельское поселение</t>
  </si>
  <si>
    <t>54623416</t>
  </si>
  <si>
    <t>Тимирязевское сельское поселение</t>
  </si>
  <si>
    <t>54623419</t>
  </si>
  <si>
    <t>Ушаковское сельское поселение</t>
  </si>
  <si>
    <t>54623422</t>
  </si>
  <si>
    <t>Ярищенское сельское поселение</t>
  </si>
  <si>
    <t>54623425</t>
  </si>
  <si>
    <t>Корсаковский муниципальный район</t>
  </si>
  <si>
    <t>54626000</t>
  </si>
  <si>
    <t>Гагаринское сельское поселение</t>
  </si>
  <si>
    <t>54626405</t>
  </si>
  <si>
    <t>Корсаковское сельское поселение</t>
  </si>
  <si>
    <t>54626410</t>
  </si>
  <si>
    <t>Марьинское сельское поселение</t>
  </si>
  <si>
    <t>54626413</t>
  </si>
  <si>
    <t>Нечаевское сельское поселение</t>
  </si>
  <si>
    <t>54626417</t>
  </si>
  <si>
    <t>Новомихайловское сельское поселение</t>
  </si>
  <si>
    <t>54626420</t>
  </si>
  <si>
    <t>Парамоновское сельское поселение</t>
  </si>
  <si>
    <t>54626425</t>
  </si>
  <si>
    <t>Спешневское сельское поселение</t>
  </si>
  <si>
    <t>54626430</t>
  </si>
  <si>
    <t>Краснозоренский муниципальный район</t>
  </si>
  <si>
    <t>54624000</t>
  </si>
  <si>
    <t>Краснозоренское сельское поселение</t>
  </si>
  <si>
    <t>54624407</t>
  </si>
  <si>
    <t>Покровское сельское поселение</t>
  </si>
  <si>
    <t>54624412</t>
  </si>
  <si>
    <t>Россошенское сельское поселение</t>
  </si>
  <si>
    <t>54624417</t>
  </si>
  <si>
    <t>Труновское сельское поселение</t>
  </si>
  <si>
    <t>54624420</t>
  </si>
  <si>
    <t>54624425</t>
  </si>
  <si>
    <t>Кромской муниципальный район</t>
  </si>
  <si>
    <t>54625000</t>
  </si>
  <si>
    <t>Апальковское сельское поселение</t>
  </si>
  <si>
    <t>54625402</t>
  </si>
  <si>
    <t>Бельдяжское сельское поселение</t>
  </si>
  <si>
    <t>54625404</t>
  </si>
  <si>
    <t>Большеколчевское сельское поселение</t>
  </si>
  <si>
    <t>54625407</t>
  </si>
  <si>
    <t>Городское поселение Кромы</t>
  </si>
  <si>
    <t>54625151</t>
  </si>
  <si>
    <t>Гостомльское сельское поселение</t>
  </si>
  <si>
    <t>54625413</t>
  </si>
  <si>
    <t>Гуторовское сельское поселение</t>
  </si>
  <si>
    <t>54625416</t>
  </si>
  <si>
    <t>Короськовское сельское поселение</t>
  </si>
  <si>
    <t>54625422</t>
  </si>
  <si>
    <t>54625425</t>
  </si>
  <si>
    <t>Кривчиковское сельское поселение</t>
  </si>
  <si>
    <t>54625428</t>
  </si>
  <si>
    <t>Кутафинское сельское поселение</t>
  </si>
  <si>
    <t>54625431</t>
  </si>
  <si>
    <t>Ретяжское сельское поселение</t>
  </si>
  <si>
    <t>54625449</t>
  </si>
  <si>
    <t>Стрелецкое сельское поселение</t>
  </si>
  <si>
    <t>54625452</t>
  </si>
  <si>
    <t>Шаховское сельское поселение</t>
  </si>
  <si>
    <t>54625458</t>
  </si>
  <si>
    <t>Ливенский муниципальный район</t>
  </si>
  <si>
    <t>54629000</t>
  </si>
  <si>
    <t>Беломестненское сельское поселение</t>
  </si>
  <si>
    <t>54629402</t>
  </si>
  <si>
    <t>Вахновское сельское поселение</t>
  </si>
  <si>
    <t>54629404</t>
  </si>
  <si>
    <t>Галическое сельское поселение</t>
  </si>
  <si>
    <t>54629407</t>
  </si>
  <si>
    <t>Дутовское сельское поселение</t>
  </si>
  <si>
    <t>54629410</t>
  </si>
  <si>
    <t>Здоровецкое сельское поселение</t>
  </si>
  <si>
    <t>54629413</t>
  </si>
  <si>
    <t>Казанское сельское поселение</t>
  </si>
  <si>
    <t>54629416</t>
  </si>
  <si>
    <t>Козьминское сельское поселение</t>
  </si>
  <si>
    <t>54629419</t>
  </si>
  <si>
    <t>Коротышское сельское поселение</t>
  </si>
  <si>
    <t>54629422</t>
  </si>
  <si>
    <t>54629425</t>
  </si>
  <si>
    <t>Лютовское сельское поселение</t>
  </si>
  <si>
    <t>54629428</t>
  </si>
  <si>
    <t>Навесненское сельское поселение</t>
  </si>
  <si>
    <t>54629431</t>
  </si>
  <si>
    <t>Никольское сельское поселение</t>
  </si>
  <si>
    <t>54629434</t>
  </si>
  <si>
    <t>Островское сельское поселение</t>
  </si>
  <si>
    <t>54629440</t>
  </si>
  <si>
    <t>Речицкое сельское поселение</t>
  </si>
  <si>
    <t>54629443</t>
  </si>
  <si>
    <t>Сергиевское</t>
  </si>
  <si>
    <t>54629446</t>
  </si>
  <si>
    <t>Сосновское сельское поселение</t>
  </si>
  <si>
    <t>54629449</t>
  </si>
  <si>
    <t>Малоархангельский муниципальный район</t>
  </si>
  <si>
    <t>54632000</t>
  </si>
  <si>
    <t>Губкинское сельское поселение</t>
  </si>
  <si>
    <t>54632402</t>
  </si>
  <si>
    <t>Дубовицкое сельское поселение</t>
  </si>
  <si>
    <t>54632404</t>
  </si>
  <si>
    <t>Ленинское сельское поселение</t>
  </si>
  <si>
    <t>54632407</t>
  </si>
  <si>
    <t>Луковское сельское поселение</t>
  </si>
  <si>
    <t>54632410</t>
  </si>
  <si>
    <t>Малоархангельск городское поселение</t>
  </si>
  <si>
    <t>54632101</t>
  </si>
  <si>
    <t>54632413</t>
  </si>
  <si>
    <t>Первомайское сельское поселение</t>
  </si>
  <si>
    <t>54632416</t>
  </si>
  <si>
    <t>Подгородненское сельское поселение</t>
  </si>
  <si>
    <t>54632419</t>
  </si>
  <si>
    <t>Мценский муниципальный район</t>
  </si>
  <si>
    <t>54636000</t>
  </si>
  <si>
    <t>Алябьевское сельское поселение</t>
  </si>
  <si>
    <t>54636402</t>
  </si>
  <si>
    <t>Аникановское сельское поселение</t>
  </si>
  <si>
    <t>54636407</t>
  </si>
  <si>
    <t>Башкатовское сельское поселение</t>
  </si>
  <si>
    <t>54636404</t>
  </si>
  <si>
    <t>Воинское сельское поселение</t>
  </si>
  <si>
    <t>54636410</t>
  </si>
  <si>
    <t>Высокинское сельское поселение</t>
  </si>
  <si>
    <t>54636413</t>
  </si>
  <si>
    <t>Карандаковское сельское поселение</t>
  </si>
  <si>
    <t>54636416</t>
  </si>
  <si>
    <t>Отрадинское</t>
  </si>
  <si>
    <t>54636418</t>
  </si>
  <si>
    <t>Подберезовское сельское поселение</t>
  </si>
  <si>
    <t>54636428</t>
  </si>
  <si>
    <t>Подмокринское сельское поселение</t>
  </si>
  <si>
    <t>54636419</t>
  </si>
  <si>
    <t>Протасовское сельское поселение</t>
  </si>
  <si>
    <t>54636422</t>
  </si>
  <si>
    <t>Спасско-Лутовиновское</t>
  </si>
  <si>
    <t>54636425</t>
  </si>
  <si>
    <t>Тельченское сельское поселение</t>
  </si>
  <si>
    <t>54636431</t>
  </si>
  <si>
    <t>Чахинское сельское поселение</t>
  </si>
  <si>
    <t>54636434</t>
  </si>
  <si>
    <t>Черемошенское сельское поселение</t>
  </si>
  <si>
    <t>54636437</t>
  </si>
  <si>
    <t>Новодеревеньковский муниципальный район</t>
  </si>
  <si>
    <t>54639000</t>
  </si>
  <si>
    <t>Глебовское сельское поселение</t>
  </si>
  <si>
    <t>54639404</t>
  </si>
  <si>
    <t>Никитинское сельское поселение</t>
  </si>
  <si>
    <t>54639409</t>
  </si>
  <si>
    <t>Новодеревеньковское сельское поселение</t>
  </si>
  <si>
    <t>54639410</t>
  </si>
  <si>
    <t>Паньковское сельское поселение</t>
  </si>
  <si>
    <t>54639413</t>
  </si>
  <si>
    <t>Старогольское сельское поселение</t>
  </si>
  <si>
    <t>54639419</t>
  </si>
  <si>
    <t>Судбищенское</t>
  </si>
  <si>
    <t>54639422</t>
  </si>
  <si>
    <t>Суровское сельское поселение</t>
  </si>
  <si>
    <t>54639425</t>
  </si>
  <si>
    <t>Хомутово городское поселение</t>
  </si>
  <si>
    <t>54639151</t>
  </si>
  <si>
    <t>Новосильский муниципальный район</t>
  </si>
  <si>
    <t>54643000</t>
  </si>
  <si>
    <t>Вяжевское сельское поселение</t>
  </si>
  <si>
    <t>54643402</t>
  </si>
  <si>
    <t>Глубковское сельское поселение</t>
  </si>
  <si>
    <t>54643404</t>
  </si>
  <si>
    <t>Голунское сельское поселение</t>
  </si>
  <si>
    <t>54643410</t>
  </si>
  <si>
    <t>Зареченское сельское поселение</t>
  </si>
  <si>
    <t>54643413</t>
  </si>
  <si>
    <t>Новосиль городское поселение</t>
  </si>
  <si>
    <t>54643101</t>
  </si>
  <si>
    <t>Петушенское сельское поселение</t>
  </si>
  <si>
    <t>54643431</t>
  </si>
  <si>
    <t>Прудовское сельское поселение</t>
  </si>
  <si>
    <t>54643434</t>
  </si>
  <si>
    <t>Хворостянское сельское поселение</t>
  </si>
  <si>
    <t>54643440</t>
  </si>
  <si>
    <t>Орловский муниципальный округ</t>
  </si>
  <si>
    <t>54501000</t>
  </si>
  <si>
    <t>Покровский муниципальный район</t>
  </si>
  <si>
    <t>54650000</t>
  </si>
  <si>
    <t>54650402</t>
  </si>
  <si>
    <t>Верхнежерновское сельское поселение</t>
  </si>
  <si>
    <t>54650404</t>
  </si>
  <si>
    <t>Верхососенское сельское поселение</t>
  </si>
  <si>
    <t>54650405</t>
  </si>
  <si>
    <t>Владимирское сельское поселение</t>
  </si>
  <si>
    <t>54650407</t>
  </si>
  <si>
    <t>Вышнетуровецкое сельское поселение</t>
  </si>
  <si>
    <t>54650410</t>
  </si>
  <si>
    <t>Даниловское сельское поселение</t>
  </si>
  <si>
    <t>54650413</t>
  </si>
  <si>
    <t>Дросковское сельское поселение</t>
  </si>
  <si>
    <t>54650416</t>
  </si>
  <si>
    <t>Журавецкое сельское поселение</t>
  </si>
  <si>
    <t>54650419</t>
  </si>
  <si>
    <t>Ивановское сельское поселение</t>
  </si>
  <si>
    <t>54650422</t>
  </si>
  <si>
    <t>54650425</t>
  </si>
  <si>
    <t>Покровское городское поселение</t>
  </si>
  <si>
    <t>54650151</t>
  </si>
  <si>
    <t>Ретинское сельское поселение</t>
  </si>
  <si>
    <t>54650431</t>
  </si>
  <si>
    <t>Столбецкое сельское поселение</t>
  </si>
  <si>
    <t>54650434</t>
  </si>
  <si>
    <t>Топковское сельское поселение</t>
  </si>
  <si>
    <t>54650437</t>
  </si>
  <si>
    <t>Свердловский муниципальный район</t>
  </si>
  <si>
    <t>54652000</t>
  </si>
  <si>
    <t>Богодуховское сельское поселение</t>
  </si>
  <si>
    <t>54652402</t>
  </si>
  <si>
    <t>Змиевка городское поселение</t>
  </si>
  <si>
    <t>54652151</t>
  </si>
  <si>
    <t>Котовское сельское поселение</t>
  </si>
  <si>
    <t>54652404</t>
  </si>
  <si>
    <t>Кошелевское сельское поселение</t>
  </si>
  <si>
    <t>54652407</t>
  </si>
  <si>
    <t>Красноармейское сельское поселение</t>
  </si>
  <si>
    <t>54652410</t>
  </si>
  <si>
    <t>54652413</t>
  </si>
  <si>
    <t>Новопетровское сельское поселение</t>
  </si>
  <si>
    <t>54652416</t>
  </si>
  <si>
    <t>Яковлевское сельское поселение</t>
  </si>
  <si>
    <t>54652419</t>
  </si>
  <si>
    <t>Сосковский муниципальный район</t>
  </si>
  <si>
    <t>54653000</t>
  </si>
  <si>
    <t>Алмазовское сельское поселение</t>
  </si>
  <si>
    <t>54653403</t>
  </si>
  <si>
    <t>Алпеевское сельское поселение</t>
  </si>
  <si>
    <t>54653405</t>
  </si>
  <si>
    <t>Кировское сельское поселение</t>
  </si>
  <si>
    <t>54653415</t>
  </si>
  <si>
    <t>Лобынцевское сельское поселение</t>
  </si>
  <si>
    <t>54653417</t>
  </si>
  <si>
    <t>Мураевское сельское поселение</t>
  </si>
  <si>
    <t>54653419</t>
  </si>
  <si>
    <t>Рыжковское сельское поселение</t>
  </si>
  <si>
    <t>54653422</t>
  </si>
  <si>
    <t>Сосковское сельское поселение</t>
  </si>
  <si>
    <t>54653425</t>
  </si>
  <si>
    <t>Троснянский муниципальный район</t>
  </si>
  <si>
    <t>54654000</t>
  </si>
  <si>
    <t>Воронецкое сельское поселение</t>
  </si>
  <si>
    <t>54654405</t>
  </si>
  <si>
    <t>Жерновецкое сельское поселение</t>
  </si>
  <si>
    <t>54654408</t>
  </si>
  <si>
    <t>Ломовецкое сельское поселение</t>
  </si>
  <si>
    <t>54654415</t>
  </si>
  <si>
    <t>Малахово-Слободское сельское поселение</t>
  </si>
  <si>
    <t>54654417</t>
  </si>
  <si>
    <t>Муравльское сельское поселение</t>
  </si>
  <si>
    <t>54654419</t>
  </si>
  <si>
    <t>54654422</t>
  </si>
  <si>
    <t>Пенновское сельское поселение</t>
  </si>
  <si>
    <t>54654425</t>
  </si>
  <si>
    <t>Троснянское сельское поселение</t>
  </si>
  <si>
    <t>54654430</t>
  </si>
  <si>
    <t>Урицкий муниципальный район</t>
  </si>
  <si>
    <t>54655000</t>
  </si>
  <si>
    <t>Архангельское сельское поселение</t>
  </si>
  <si>
    <t>54655407</t>
  </si>
  <si>
    <t>Богдановское сельское поселение</t>
  </si>
  <si>
    <t>54655410</t>
  </si>
  <si>
    <t>Бунинское сельское поселение</t>
  </si>
  <si>
    <t>54655413</t>
  </si>
  <si>
    <t>Городищенское сельское поселение</t>
  </si>
  <si>
    <t>54655416</t>
  </si>
  <si>
    <t>54655422</t>
  </si>
  <si>
    <t>Луначарское сельское поселение</t>
  </si>
  <si>
    <t>54655428</t>
  </si>
  <si>
    <t>Нарышкино городское поселение</t>
  </si>
  <si>
    <t>54655151</t>
  </si>
  <si>
    <t>Подзаваловское сельское поселение</t>
  </si>
  <si>
    <t>54655437</t>
  </si>
  <si>
    <t>Хотынецкий муниципальный район</t>
  </si>
  <si>
    <t>54657000</t>
  </si>
  <si>
    <t>Аболмасовское сельское поселение</t>
  </si>
  <si>
    <t>54657402</t>
  </si>
  <si>
    <t>Алехинское сельское поселение</t>
  </si>
  <si>
    <t>54657404</t>
  </si>
  <si>
    <t>Богородицкое сельское поселение</t>
  </si>
  <si>
    <t>54657407</t>
  </si>
  <si>
    <t>Ильинское сельское поселение</t>
  </si>
  <si>
    <t>54657419</t>
  </si>
  <si>
    <t>Краснорябинское</t>
  </si>
  <si>
    <t>54657424</t>
  </si>
  <si>
    <t>Меловское сельское поселение</t>
  </si>
  <si>
    <t>54657426</t>
  </si>
  <si>
    <t>Студеновское сельское поселение</t>
  </si>
  <si>
    <t>54657431</t>
  </si>
  <si>
    <t>Хотимль-Кузменковское</t>
  </si>
  <si>
    <t>54657437</t>
  </si>
  <si>
    <t>Хотынец городское поселение</t>
  </si>
  <si>
    <t>54657151</t>
  </si>
  <si>
    <t>Шаблыкинский муниципальный район</t>
  </si>
  <si>
    <t>54659000</t>
  </si>
  <si>
    <t>54659402</t>
  </si>
  <si>
    <t>Косулическое сельское поселение</t>
  </si>
  <si>
    <t>54659404</t>
  </si>
  <si>
    <t>Молодовское сельское поселение</t>
  </si>
  <si>
    <t>54659406</t>
  </si>
  <si>
    <t>Навлинское сельское поселение</t>
  </si>
  <si>
    <t>54659408</t>
  </si>
  <si>
    <t>Сомовское сельское поселение</t>
  </si>
  <si>
    <t>54659410</t>
  </si>
  <si>
    <t>Титовское сельское поселение</t>
  </si>
  <si>
    <t>54659413</t>
  </si>
  <si>
    <t>Хотьковское сельское поселение</t>
  </si>
  <si>
    <t>54659416</t>
  </si>
  <si>
    <t>Шаблыкино городское поселение</t>
  </si>
  <si>
    <t>54659151</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</si>
  <si>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</si>
  <si>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</si>
  <si>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</si>
  <si>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</si>
  <si>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</si>
  <si>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</si>
  <si>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</si>
  <si>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</si>
  <si>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</si>
  <si>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</si>
  <si>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</si>
  <si>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</si>
  <si>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</si>
  <si>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</si>
  <si>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</si>
  <si>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01.01.2023</t>
  </si>
  <si>
    <t>31.12.2025</t>
  </si>
  <si>
    <t>REGION_ID</t>
  </si>
  <si>
    <t>REGION_NAME</t>
  </si>
  <si>
    <t>RST_ORG_ID</t>
  </si>
  <si>
    <t>ORG_NAME</t>
  </si>
  <si>
    <t>INN_NAME</t>
  </si>
  <si>
    <t>KPP_NAME</t>
  </si>
  <si>
    <t>ORG_START_DATE</t>
  </si>
  <si>
    <t>ORG_END_DATE</t>
  </si>
  <si>
    <t>2597</t>
  </si>
  <si>
    <t>26359149</t>
  </si>
  <si>
    <t>АО "Верховский молочно-консервный завод"</t>
  </si>
  <si>
    <t>5705002782</t>
  </si>
  <si>
    <t>570545001</t>
  </si>
  <si>
    <t>28796046</t>
  </si>
  <si>
    <t>АО "ГТ Энерго"</t>
  </si>
  <si>
    <t>7703806647</t>
  </si>
  <si>
    <t>772801001</t>
  </si>
  <si>
    <t>30356335</t>
  </si>
  <si>
    <t>АО "ГУ ЖКХ"</t>
  </si>
  <si>
    <t>5116000922</t>
  </si>
  <si>
    <t>511601005</t>
  </si>
  <si>
    <t>31616395</t>
  </si>
  <si>
    <t>АО "Орелгортеплоэнерго"</t>
  </si>
  <si>
    <t>5752049900</t>
  </si>
  <si>
    <t>575201001</t>
  </si>
  <si>
    <t>31455637</t>
  </si>
  <si>
    <t>АО "Почта России" -  УФПС Орловской области</t>
  </si>
  <si>
    <t>7724490000</t>
  </si>
  <si>
    <t>575343001</t>
  </si>
  <si>
    <t>26416780</t>
  </si>
  <si>
    <t>АО "Протон"</t>
  </si>
  <si>
    <t>5753018359</t>
  </si>
  <si>
    <t>575301001</t>
  </si>
  <si>
    <t>26838066</t>
  </si>
  <si>
    <t>АО "РЭУ"</t>
  </si>
  <si>
    <t>7714783092</t>
  </si>
  <si>
    <t>770401001</t>
  </si>
  <si>
    <t>28451411</t>
  </si>
  <si>
    <t>АО "Транснефть - Дружба"</t>
  </si>
  <si>
    <t>3235002178</t>
  </si>
  <si>
    <t>325701001</t>
  </si>
  <si>
    <t>28263808</t>
  </si>
  <si>
    <t>АО «ОВРК»</t>
  </si>
  <si>
    <t>7702718564</t>
  </si>
  <si>
    <t>575145001</t>
  </si>
  <si>
    <t>26359152</t>
  </si>
  <si>
    <t>МУЖКП Глазуновского района</t>
  </si>
  <si>
    <t>5706000442</t>
  </si>
  <si>
    <t>570601001</t>
  </si>
  <si>
    <t>26440191</t>
  </si>
  <si>
    <t>МУЖКП Троснянского района</t>
  </si>
  <si>
    <t>5724001583</t>
  </si>
  <si>
    <t>572401001</t>
  </si>
  <si>
    <t>30983884</t>
  </si>
  <si>
    <t>МУП "Благоустройство г. Болхова"</t>
  </si>
  <si>
    <t>5704004988</t>
  </si>
  <si>
    <t>570401001</t>
  </si>
  <si>
    <t>26359154</t>
  </si>
  <si>
    <t>МУП "ЖКХ п. Залегощь"</t>
  </si>
  <si>
    <t>5709003843</t>
  </si>
  <si>
    <t>570901001</t>
  </si>
  <si>
    <t>26440197</t>
  </si>
  <si>
    <t>МУП "Жилищно-коммунальное хозяйство Шаблыкинского района Орловской области"</t>
  </si>
  <si>
    <t>5727002144</t>
  </si>
  <si>
    <t>572701001</t>
  </si>
  <si>
    <t>30980943</t>
  </si>
  <si>
    <t>МУП "Зеленстрой"</t>
  </si>
  <si>
    <t>5752059578</t>
  </si>
  <si>
    <t>28980185</t>
  </si>
  <si>
    <t>МУП "Коммунальник" Краснозоренского района</t>
  </si>
  <si>
    <t>5713002698</t>
  </si>
  <si>
    <t>571301001</t>
  </si>
  <si>
    <t>30807417</t>
  </si>
  <si>
    <t>МУП "Коммунальщик"</t>
  </si>
  <si>
    <t>5722004243</t>
  </si>
  <si>
    <t>572201001</t>
  </si>
  <si>
    <t>12-07-2016 00:00:00</t>
  </si>
  <si>
    <t>31169675</t>
  </si>
  <si>
    <t>МУП "Мценск-Тепло" города Мценска</t>
  </si>
  <si>
    <t>5703008066</t>
  </si>
  <si>
    <t>570301001</t>
  </si>
  <si>
    <t>31291319</t>
  </si>
  <si>
    <t>МУП "Орловский теплосервис"</t>
  </si>
  <si>
    <t>5720023995</t>
  </si>
  <si>
    <t>572001001</t>
  </si>
  <si>
    <t>28111951</t>
  </si>
  <si>
    <t>МУП "Посад"</t>
  </si>
  <si>
    <t>5718004522</t>
  </si>
  <si>
    <t>571801001</t>
  </si>
  <si>
    <t>28976639</t>
  </si>
  <si>
    <t>МУП "Свердловский"</t>
  </si>
  <si>
    <t>5722004229</t>
  </si>
  <si>
    <t>30847587</t>
  </si>
  <si>
    <t>МУП "Тепловик"</t>
  </si>
  <si>
    <t>5722004275</t>
  </si>
  <si>
    <t>26359164</t>
  </si>
  <si>
    <t>МУП "Тепловодсервис"</t>
  </si>
  <si>
    <t>5719003000</t>
  </si>
  <si>
    <t>571901001</t>
  </si>
  <si>
    <t>26440167</t>
  </si>
  <si>
    <t>МУП "Теплогаз Мценского района"</t>
  </si>
  <si>
    <t>5717002353</t>
  </si>
  <si>
    <t>571701001</t>
  </si>
  <si>
    <t>26359150</t>
  </si>
  <si>
    <t>МУП "Теплосервис"</t>
  </si>
  <si>
    <t>5705003151</t>
  </si>
  <si>
    <t>570501001</t>
  </si>
  <si>
    <t>30370285</t>
  </si>
  <si>
    <t>МУП «Ливенские тепловые сети»</t>
  </si>
  <si>
    <t>5702012944</t>
  </si>
  <si>
    <t>570201001</t>
  </si>
  <si>
    <t>31438165</t>
  </si>
  <si>
    <t>МУП «Орловские тепловые сети»</t>
  </si>
  <si>
    <t>5720023900</t>
  </si>
  <si>
    <t>26425507</t>
  </si>
  <si>
    <t>МУП Малоархангельский тепловодсервис</t>
  </si>
  <si>
    <t>5716001798</t>
  </si>
  <si>
    <t>571601001</t>
  </si>
  <si>
    <t>26360982</t>
  </si>
  <si>
    <t>Московская дирекция по тепловодоснабжению - структурное подразделение Центральной дирекции по тепловодоснабжению - филиала ОАО "РЖД"</t>
  </si>
  <si>
    <t>7708503727</t>
  </si>
  <si>
    <t>770845068</t>
  </si>
  <si>
    <t>28981467</t>
  </si>
  <si>
    <t>Муниципальное унитарное предприятие Орловского района Орловской области "Коммунальник"</t>
  </si>
  <si>
    <t>5720021250</t>
  </si>
  <si>
    <t>30366436</t>
  </si>
  <si>
    <t>ОАО "Автоагрегат"</t>
  </si>
  <si>
    <t>5702000280</t>
  </si>
  <si>
    <t>26359148</t>
  </si>
  <si>
    <t>ОАО "Болховтеплосети"</t>
  </si>
  <si>
    <t>5704005540</t>
  </si>
  <si>
    <t>26550140</t>
  </si>
  <si>
    <t>ОАО "Гамма"</t>
  </si>
  <si>
    <t>5752006640</t>
  </si>
  <si>
    <t>28015153</t>
  </si>
  <si>
    <t>ОАО "ОЗСК" Ливенский филиал</t>
  </si>
  <si>
    <t>5751006541</t>
  </si>
  <si>
    <t>571543001</t>
  </si>
  <si>
    <t>31473580</t>
  </si>
  <si>
    <t>ОАО "Орелтеплосервис"</t>
  </si>
  <si>
    <t>5752050039</t>
  </si>
  <si>
    <t>575101001</t>
  </si>
  <si>
    <t>26550312</t>
  </si>
  <si>
    <t>ОАО "Северсталь - метиз" филиал "Орловский</t>
  </si>
  <si>
    <t>3528090760</t>
  </si>
  <si>
    <t>575403001</t>
  </si>
  <si>
    <t>26440177</t>
  </si>
  <si>
    <t>ОАО "Юго - Запад транснефтепродукт" - ЛПДС "Стальной конь"</t>
  </si>
  <si>
    <t>6317026217</t>
  </si>
  <si>
    <t>631050001</t>
  </si>
  <si>
    <t>26425570</t>
  </si>
  <si>
    <t>ООО  "Орловский теплосервис"</t>
  </si>
  <si>
    <t>5720016814</t>
  </si>
  <si>
    <t>28423073</t>
  </si>
  <si>
    <t>ООО "Аквасервис"</t>
  </si>
  <si>
    <t>5702011563</t>
  </si>
  <si>
    <t>31160333</t>
  </si>
  <si>
    <t>ООО "ВКХ Орловское"</t>
  </si>
  <si>
    <t>5720022960</t>
  </si>
  <si>
    <t>26550422</t>
  </si>
  <si>
    <t>ООО "Водосервис"</t>
  </si>
  <si>
    <t>5752047822</t>
  </si>
  <si>
    <t>26441659</t>
  </si>
  <si>
    <t>ООО "Глазуновская управляющая компания"</t>
  </si>
  <si>
    <t>5706005088</t>
  </si>
  <si>
    <t>28444051</t>
  </si>
  <si>
    <t>ООО "Жилстройсервис плюс"</t>
  </si>
  <si>
    <t>5707004094</t>
  </si>
  <si>
    <t>570701001</t>
  </si>
  <si>
    <t>26425454</t>
  </si>
  <si>
    <t>ООО "Коммунсервис" Знаменского района</t>
  </si>
  <si>
    <t>5710001872</t>
  </si>
  <si>
    <t>571001001</t>
  </si>
  <si>
    <t>14-09-2012 00:00:00</t>
  </si>
  <si>
    <t>26359155</t>
  </si>
  <si>
    <t>ООО "Коммунсервис-Колпна"</t>
  </si>
  <si>
    <t>5711003022</t>
  </si>
  <si>
    <t>571101001</t>
  </si>
  <si>
    <t>26440151</t>
  </si>
  <si>
    <t>ООО "Ливныстрой"</t>
  </si>
  <si>
    <t>5702008698</t>
  </si>
  <si>
    <t>571501001</t>
  </si>
  <si>
    <t>30836802</t>
  </si>
  <si>
    <t>ООО "ОСПАЗ"</t>
  </si>
  <si>
    <t>5720022487</t>
  </si>
  <si>
    <t>28871207</t>
  </si>
  <si>
    <t>ООО "Орловские тепловые магистрали"</t>
  </si>
  <si>
    <t>5753059612</t>
  </si>
  <si>
    <t>30474662</t>
  </si>
  <si>
    <t>ООО "Связьинформ"</t>
  </si>
  <si>
    <t>5753038130</t>
  </si>
  <si>
    <t>26359174</t>
  </si>
  <si>
    <t>ООО "СтройПарк"</t>
  </si>
  <si>
    <t>5753037217</t>
  </si>
  <si>
    <t>28457043</t>
  </si>
  <si>
    <t>ООО "ТСК-Орел"</t>
  </si>
  <si>
    <t>5754022238</t>
  </si>
  <si>
    <t>575401001</t>
  </si>
  <si>
    <t>26550310</t>
  </si>
  <si>
    <t>ООО "Текстильщик"</t>
  </si>
  <si>
    <t>5752202034</t>
  </si>
  <si>
    <t>28830238</t>
  </si>
  <si>
    <t>ООО "ТеплоГазПрибор"</t>
  </si>
  <si>
    <t>5702010182</t>
  </si>
  <si>
    <t>26439995</t>
  </si>
  <si>
    <t>ООО "ТеплоМир" Кромского района</t>
  </si>
  <si>
    <t>5714005204</t>
  </si>
  <si>
    <t>571401001</t>
  </si>
  <si>
    <t>31511472</t>
  </si>
  <si>
    <t>ООО "Теплоавтоматика"</t>
  </si>
  <si>
    <t>5753075847</t>
  </si>
  <si>
    <t>30387267</t>
  </si>
  <si>
    <t>ООО "Теплогазсистем"</t>
  </si>
  <si>
    <t>5710002259</t>
  </si>
  <si>
    <t>31041632</t>
  </si>
  <si>
    <t>ООО "Теплоком"</t>
  </si>
  <si>
    <t>5754022245</t>
  </si>
  <si>
    <t>06-02-2018 00:00:00</t>
  </si>
  <si>
    <t>26549739</t>
  </si>
  <si>
    <t>ООО "Теплосервис Образцовский"</t>
  </si>
  <si>
    <t>5720017208</t>
  </si>
  <si>
    <t>27517616</t>
  </si>
  <si>
    <t>ООО "Теплосеть"</t>
  </si>
  <si>
    <t>5705003419</t>
  </si>
  <si>
    <t>31456014</t>
  </si>
  <si>
    <t>ООО "Управляющая компания "Жилкомплекс"</t>
  </si>
  <si>
    <t>5754021379</t>
  </si>
  <si>
    <t>26442114</t>
  </si>
  <si>
    <t>ООО «Водсервис Пахомовский»</t>
  </si>
  <si>
    <t>5720016959</t>
  </si>
  <si>
    <t>28828641</t>
  </si>
  <si>
    <t>ООО «Газпром Теплоэнерго Орел»</t>
  </si>
  <si>
    <t>5720997878</t>
  </si>
  <si>
    <t>28983518</t>
  </si>
  <si>
    <t>ООО «Теплосервис Орловский»</t>
  </si>
  <si>
    <t>5720997028</t>
  </si>
  <si>
    <t>26442190</t>
  </si>
  <si>
    <t>ООО «Теплосервис Пахомовский»</t>
  </si>
  <si>
    <t>5720016934</t>
  </si>
  <si>
    <t>26442351</t>
  </si>
  <si>
    <t>ООО «Теплосервис» Ливенского района</t>
  </si>
  <si>
    <t>5715005366</t>
  </si>
  <si>
    <t>26438743</t>
  </si>
  <si>
    <t>Отделение по Орловской области Главного управления Центрального банка Российской Федерации по Центральному федеральному округу</t>
  </si>
  <si>
    <t>7702235133</t>
  </si>
  <si>
    <t>575245005</t>
  </si>
  <si>
    <t>27051136</t>
  </si>
  <si>
    <t>ПАО "Квадра - Генерирующая компания"</t>
  </si>
  <si>
    <t>6829012680</t>
  </si>
  <si>
    <t>710701001</t>
  </si>
  <si>
    <t>26428472</t>
  </si>
  <si>
    <t>ПАО "Наугорский"</t>
  </si>
  <si>
    <t>5753000591</t>
  </si>
  <si>
    <t>26440193</t>
  </si>
  <si>
    <t>Урицкое МУП "Теплоэнерго"</t>
  </si>
  <si>
    <t>5725003262</t>
  </si>
  <si>
    <t>572501001</t>
  </si>
  <si>
    <t>26438736</t>
  </si>
  <si>
    <t>ФГБОУ ВО "Орловский государственный аграрный Университет"</t>
  </si>
  <si>
    <t>5753000457</t>
  </si>
  <si>
    <t>30903763</t>
  </si>
  <si>
    <t>ФГБУ "ЦЖКУ" МИНОБОРОНЫ РОССИИ</t>
  </si>
  <si>
    <t>7729314745</t>
  </si>
  <si>
    <t>770101001</t>
  </si>
  <si>
    <t>26359157</t>
  </si>
  <si>
    <t>ФГУ ИК-6 УФСИН РФ по Орловской области</t>
  </si>
  <si>
    <t>5714004313</t>
  </si>
  <si>
    <t>30378002</t>
  </si>
  <si>
    <t>Филиал АО "Квадра" - "Орловская генерация"</t>
  </si>
  <si>
    <t>575143001</t>
  </si>
  <si>
    <t>27135237</t>
  </si>
  <si>
    <t>Филиал ОАО "РЭУ" "Курский"</t>
  </si>
  <si>
    <t>463243001</t>
  </si>
  <si>
    <t>30941480</t>
  </si>
  <si>
    <t>Филиал ФГБУ "ЦЖКУ" Минобороны России по ЗВО</t>
  </si>
  <si>
    <t>784243001</t>
  </si>
  <si>
    <t>31390956</t>
  </si>
  <si>
    <t>Филиал ФГУП «РТРС» «Орловский ОРТПЦ»</t>
  </si>
  <si>
    <t>7717127211</t>
  </si>
  <si>
    <t>572002001</t>
  </si>
  <si>
    <t>26513518</t>
  </si>
  <si>
    <t>Центральный филиал ООО «Газпром энерго»</t>
  </si>
  <si>
    <t>7736186950</t>
  </si>
  <si>
    <t>504343001</t>
  </si>
  <si>
    <t>07-02-2006 00:00:00</t>
  </si>
  <si>
    <t>WARM</t>
  </si>
  <si>
    <t>26.04.2023</t>
  </si>
  <si>
    <t>01.01.2024</t>
  </si>
  <si>
    <t>1154</t>
  </si>
  <si>
    <t>13.10.2022</t>
  </si>
  <si>
    <t>1235</t>
  </si>
  <si>
    <t>302010, г.Орел, ул. Авиационная, д.1</t>
  </si>
  <si>
    <t>Леонов Денис Александрович</t>
  </si>
  <si>
    <t>Кошелева Елена Сергеевна</t>
  </si>
  <si>
    <t>Начальник ПЭО</t>
  </si>
  <si>
    <t>(4862)72-33-35 доб.238</t>
  </si>
  <si>
    <t>kosheleva-elena2022@mail.ru</t>
  </si>
  <si>
    <t>Город Орёл, Город Орёл (54701000);</t>
  </si>
  <si>
    <t>Тариф на тепловую энергию, поставляемую АО "Орелгортеплоэнерго" в теплоносителе "Горячая вода" для потребителей г. Орла</t>
  </si>
  <si>
    <t>31.12.2024</t>
  </si>
  <si>
    <t>https://portal.eias.ru/Portal/DownloadPage.aspx?type=12&amp;guid=2b53d70b-d7c7-4a07-9e09-7921bb0806a3</t>
  </si>
  <si>
    <t>Инвестиционная программа в сфере теплоснабжения на 2023-2024 гг.</t>
  </si>
  <si>
    <t>https://portal.eias.ru/Portal/DownloadPage.aspx?type=12&amp;guid=a9515a2f-1215-4603-a855-66459d881a61</t>
  </si>
  <si>
    <t>Корректировка тарифов на тепловую энергию в теплоносителе "Горячая вода" на 2024 год</t>
  </si>
  <si>
    <t>03.05.2023 13:32:31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</si>
</sst>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0_);[Red]\(&quot;$&quot;#,##0\)"/>
    <numFmt numFmtId="169" formatCode="#,##0.000"/>
    <numFmt numFmtId="170" formatCode="_-* #,##0.00[$€-1]_-;\-* #,##0.00[$€-1]_-;_-* &quot;-&quot;??[$€-1]_-"/>
    <numFmt numFmtId="171" formatCode="000000"/>
    <numFmt numFmtId="172" formatCode="#,##0.0"/>
    <numFmt numFmtId="173" formatCode="#,##0.0000"/>
  </numFmts>
  <fonts count="108">
    <font>
      <sz val="9"/>
      <color indexed="11"/>
      <name val="Tahoma"/>
      <family val="2"/>
      <charset val="204"/>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02">
    <xf numFmtId="49" fontId="0" fillId="0" borderId="0" applyBorder="0">
      <alignment vertical="top"/>
    </xf>
    <xf numFmtId="0" fontId="3" fillId="0" borderId="0"/>
    <xf numFmtId="170" fontId="3" fillId="0" borderId="0"/>
    <xf numFmtId="0" fontId="39" fillId="0" borderId="0"/>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168" fontId="4" fillId="0" borderId="0" applyFont="0" applyFill="0" applyBorder="0" applyAlignment="0" applyProtection="0"/>
    <xf numFmtId="172" fontId="6" fillId="2" borderId="0">
      <protection locked="0"/>
    </xf>
    <xf numFmtId="0" fontId="15" fillId="0" borderId="0" applyFill="0" applyBorder="0" applyProtection="0">
      <alignment vertical="center"/>
    </xf>
    <xf numFmtId="169" fontId="6" fillId="2" borderId="0">
      <protection locked="0"/>
    </xf>
    <xf numFmtId="173" fontId="6" fillId="2" borderId="0">
      <protection locked="0"/>
    </xf>
    <xf numFmtId="0" fontId="16" fillId="0" borderId="0" applyNumberFormat="0" applyFill="0" applyBorder="0" applyAlignment="0" applyProtection="0">
      <alignment vertical="top"/>
      <protection locked="0"/>
    </xf>
    <xf numFmtId="0" fontId="18" fillId="3" borderId="1" applyNumberFormat="0" applyAlignment="0"/>
    <xf numFmtId="0" fontId="17"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15" fillId="0" borderId="0" applyFill="0" applyBorder="0" applyProtection="0">
      <alignment vertical="center"/>
    </xf>
    <xf numFmtId="0" fontId="15" fillId="0" borderId="0" applyFill="0" applyBorder="0" applyProtection="0">
      <alignment vertical="center"/>
    </xf>
    <xf numFmtId="49" fontId="38" fillId="4" borderId="2" applyNumberFormat="0">
      <alignment horizontal="center" vertical="center"/>
    </xf>
    <xf numFmtId="0" fontId="13" fillId="5" borderId="1" applyNumberFormat="0" applyAlignment="0" applyProtection="0"/>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0" borderId="0" applyBorder="0">
      <alignment horizontal="center" vertical="center" wrapText="1"/>
    </xf>
    <xf numFmtId="0" fontId="8" fillId="0" borderId="3" applyBorder="0">
      <alignment horizontal="center" vertical="center" wrapText="1"/>
    </xf>
    <xf numFmtId="4" fontId="6" fillId="2" borderId="4" applyBorder="0">
      <alignment horizontal="right"/>
    </xf>
    <xf numFmtId="49" fontId="6" fillId="0" borderId="0" applyBorder="0">
      <alignment vertical="top"/>
    </xf>
    <xf numFmtId="0" fontId="21" fillId="0" borderId="0"/>
    <xf numFmtId="0" fontId="70" fillId="0" borderId="0"/>
    <xf numFmtId="0" fontId="71" fillId="0" borderId="0"/>
    <xf numFmtId="0" fontId="2" fillId="0" borderId="0"/>
    <xf numFmtId="0" fontId="37" fillId="6" borderId="0" applyNumberFormat="0" applyBorder="0" applyAlignment="0">
      <alignment horizontal="left" vertical="center"/>
    </xf>
    <xf numFmtId="49" fontId="6" fillId="0" borderId="0" applyBorder="0">
      <alignment vertical="top"/>
    </xf>
    <xf numFmtId="49" fontId="37" fillId="0" borderId="0" applyBorder="0">
      <alignment vertical="top"/>
    </xf>
    <xf numFmtId="49" fontId="6" fillId="6" borderId="0" applyBorder="0">
      <alignment vertical="top"/>
    </xf>
    <xf numFmtId="49" fontId="34" fillId="7" borderId="0" applyBorder="0">
      <alignment vertical="top"/>
    </xf>
    <xf numFmtId="0" fontId="2" fillId="0" borderId="0"/>
    <xf numFmtId="49" fontId="6" fillId="0" borderId="0" applyBorder="0">
      <alignment vertical="top"/>
    </xf>
    <xf numFmtId="0" fontId="21" fillId="0" borderId="0"/>
    <xf numFmtId="49" fontId="6" fillId="0" borderId="0" applyBorder="0">
      <alignment vertical="top"/>
    </xf>
    <xf numFmtId="0" fontId="2" fillId="0" borderId="0"/>
    <xf numFmtId="49" fontId="6" fillId="0" borderId="0" applyBorder="0">
      <alignment vertical="top"/>
    </xf>
    <xf numFmtId="0" fontId="2" fillId="0" borderId="0"/>
    <xf numFmtId="0" fontId="6" fillId="0" borderId="0">
      <alignment horizontal="left" vertical="center"/>
    </xf>
    <xf numFmtId="0" fontId="2" fillId="0" borderId="0"/>
    <xf numFmtId="0" fontId="2" fillId="0" borderId="0"/>
    <xf numFmtId="0" fontId="21" fillId="0" borderId="0"/>
    <xf numFmtId="0" fontId="87" fillId="0" borderId="0" applyNumberFormat="0" applyFill="0" applyBorder="0" applyAlignment="0" applyProtection="0"/>
    <xf numFmtId="0" fontId="88" fillId="0" borderId="36" applyNumberFormat="0" applyFill="0" applyAlignment="0" applyProtection="0"/>
    <xf numFmtId="0" fontId="89"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3" fillId="17" borderId="0" applyNumberFormat="0" applyBorder="0" applyAlignment="0" applyProtection="0"/>
    <xf numFmtId="0" fontId="94" fillId="18" borderId="39" applyNumberFormat="0" applyAlignment="0" applyProtection="0"/>
    <xf numFmtId="0" fontId="95" fillId="18" borderId="40" applyNumberFormat="0" applyAlignment="0" applyProtection="0"/>
    <xf numFmtId="0" fontId="96" fillId="0" borderId="41" applyNumberFormat="0" applyFill="0" applyAlignment="0" applyProtection="0"/>
    <xf numFmtId="0" fontId="97" fillId="19" borderId="42" applyNumberFormat="0" applyAlignment="0" applyProtection="0"/>
    <xf numFmtId="0" fontId="98" fillId="0" borderId="0" applyNumberFormat="0" applyFill="0" applyBorder="0" applyAlignment="0" applyProtection="0"/>
    <xf numFmtId="0" fontId="37" fillId="20" borderId="43" applyNumberFormat="0" applyFont="0" applyAlignment="0" applyProtection="0"/>
    <xf numFmtId="0" fontId="99" fillId="0" borderId="0" applyNumberFormat="0" applyFill="0" applyBorder="0" applyAlignment="0" applyProtection="0"/>
    <xf numFmtId="0" fontId="100" fillId="0" borderId="44" applyNumberFormat="0" applyFill="0" applyAlignment="0" applyProtection="0"/>
    <xf numFmtId="0" fontId="101"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01" fillId="44" borderId="0" applyNumberFormat="0" applyBorder="0" applyAlignment="0" applyProtection="0"/>
    <xf numFmtId="167" fontId="37" fillId="0" borderId="0" applyFont="0" applyFill="0" applyBorder="0" applyAlignment="0" applyProtection="0"/>
    <xf numFmtId="165" fontId="37" fillId="0" borderId="0" applyFont="0" applyFill="0" applyBorder="0" applyAlignment="0" applyProtection="0"/>
    <xf numFmtId="166" fontId="37" fillId="0" borderId="0" applyFont="0" applyFill="0" applyBorder="0" applyAlignment="0" applyProtection="0"/>
    <xf numFmtId="164" fontId="37" fillId="0" borderId="0" applyFont="0" applyFill="0" applyBorder="0" applyAlignment="0" applyProtection="0"/>
    <xf numFmtId="9" fontId="37" fillId="0" borderId="0" applyFont="0" applyFill="0" applyBorder="0" applyAlignment="0" applyProtection="0"/>
    <xf numFmtId="0" fontId="1" fillId="0" borderId="0"/>
  </cellStyleXfs>
  <cellXfs count="804">
    <xf numFmtId="49" fontId="0" fillId="0" borderId="0" xfId="0">
      <alignment vertical="top"/>
    </xf>
    <xf numFmtId="0" fontId="54" fillId="0" borderId="0" xfId="54" applyFont="1" applyAlignment="1">
      <alignment vertical="top" wrapText="1"/>
    </xf>
    <xf numFmtId="49" fontId="6" fillId="0" borderId="0" xfId="0" applyFont="1">
      <alignment vertical="top"/>
    </xf>
    <xf numFmtId="49" fontId="6" fillId="8" borderId="4" xfId="0" applyFont="1" applyFill="1" applyBorder="1" applyAlignment="1">
      <alignment horizontal="center" vertical="top"/>
    </xf>
    <xf numFmtId="49" fontId="6" fillId="0" borderId="0" xfId="0" applyFont="1" applyAlignment="1">
      <alignment vertical="top" wrapText="1"/>
    </xf>
    <xf numFmtId="49" fontId="6" fillId="0" borderId="0" xfId="0" applyFont="1" applyAlignment="1">
      <alignment vertical="center" wrapText="1"/>
    </xf>
    <xf numFmtId="49" fontId="6" fillId="0" borderId="0" xfId="50" applyAlignment="1">
      <alignment vertical="center" wrapText="1"/>
    </xf>
    <xf numFmtId="49" fontId="11" fillId="0" borderId="0" xfId="50" applyFont="1" applyAlignment="1">
      <alignment vertical="center"/>
    </xf>
    <xf numFmtId="0" fontId="11" fillId="0" borderId="0" xfId="49" applyFont="1" applyAlignment="1">
      <alignment horizontal="center" vertical="center" wrapText="1"/>
    </xf>
    <xf numFmtId="0" fontId="6" fillId="0" borderId="0" xfId="49" applyFont="1" applyAlignment="1">
      <alignment vertical="center" wrapText="1"/>
    </xf>
    <xf numFmtId="0" fontId="6" fillId="0" borderId="0" xfId="49" applyFont="1" applyAlignment="1">
      <alignment horizontal="left" vertical="center" wrapText="1"/>
    </xf>
    <xf numFmtId="0" fontId="6" fillId="0" borderId="0" xfId="49" applyFont="1"/>
    <xf numFmtId="0" fontId="6" fillId="7" borderId="0" xfId="49" applyFont="1" applyFill="1"/>
    <xf numFmtId="0" fontId="24" fillId="0" borderId="0" xfId="49" applyFont="1"/>
    <xf numFmtId="49" fontId="6" fillId="0" borderId="0" xfId="46">
      <alignment vertical="top"/>
    </xf>
    <xf numFmtId="0" fontId="11" fillId="0" borderId="0" xfId="52" applyFont="1" applyAlignment="1">
      <alignment vertical="center" wrapText="1"/>
    </xf>
    <xf numFmtId="0" fontId="22" fillId="0" borderId="0" xfId="52" applyFont="1" applyAlignment="1">
      <alignment vertical="center" wrapText="1"/>
    </xf>
    <xf numFmtId="0" fontId="6" fillId="7" borderId="0" xfId="52" applyFill="1" applyAlignment="1">
      <alignment vertical="center" wrapText="1"/>
    </xf>
    <xf numFmtId="0" fontId="6" fillId="0" borderId="0" xfId="52" applyAlignment="1">
      <alignment horizontal="center" vertical="center" wrapText="1"/>
    </xf>
    <xf numFmtId="0" fontId="6" fillId="0" borderId="0" xfId="52" applyAlignment="1">
      <alignment vertical="center" wrapText="1"/>
    </xf>
    <xf numFmtId="0" fontId="25" fillId="7" borderId="0" xfId="52" applyFont="1" applyFill="1" applyAlignment="1">
      <alignment vertical="center" wrapText="1"/>
    </xf>
    <xf numFmtId="0" fontId="6" fillId="7" borderId="0" xfId="52" applyFill="1" applyAlignment="1">
      <alignment horizontal="right" vertical="center" wrapText="1" indent="1"/>
    </xf>
    <xf numFmtId="0" fontId="11" fillId="7" borderId="0" xfId="52" applyFont="1" applyFill="1" applyAlignment="1">
      <alignment horizontal="center" vertical="center" wrapText="1"/>
    </xf>
    <xf numFmtId="0" fontId="6" fillId="7" borderId="0" xfId="52" applyFill="1" applyAlignment="1">
      <alignment horizontal="center" vertical="center" wrapText="1"/>
    </xf>
    <xf numFmtId="0" fontId="22" fillId="0" borderId="0" xfId="52" applyFont="1" applyAlignment="1">
      <alignment horizontal="center" vertical="center" wrapText="1"/>
    </xf>
    <xf numFmtId="0" fontId="26" fillId="7" borderId="0" xfId="52" applyFont="1" applyFill="1" applyAlignment="1">
      <alignment horizontal="center" vertical="center" wrapText="1"/>
    </xf>
    <xf numFmtId="0" fontId="6" fillId="0" borderId="0" xfId="52" applyAlignment="1">
      <alignment vertical="center"/>
    </xf>
    <xf numFmtId="49" fontId="6" fillId="7" borderId="0" xfId="52" applyNumberFormat="1" applyFill="1" applyAlignment="1">
      <alignment horizontal="right" vertical="center" wrapText="1" indent="1"/>
    </xf>
    <xf numFmtId="49" fontId="25" fillId="7" borderId="0" xfId="52" applyNumberFormat="1" applyFont="1" applyFill="1" applyAlignment="1">
      <alignment horizontal="center" vertical="center" wrapText="1"/>
    </xf>
    <xf numFmtId="49" fontId="6" fillId="9" borderId="5" xfId="52" applyNumberFormat="1" applyFill="1" applyBorder="1" applyAlignment="1" applyProtection="1">
      <alignment horizontal="center" vertical="center" wrapText="1"/>
      <protection locked="0"/>
    </xf>
    <xf numFmtId="49" fontId="0" fillId="10" borderId="0" xfId="0" applyFill="1">
      <alignment vertical="top"/>
    </xf>
    <xf numFmtId="0" fontId="6" fillId="0" borderId="0" xfId="54" applyFont="1" applyAlignment="1">
      <alignment vertical="center" wrapText="1"/>
    </xf>
    <xf numFmtId="0" fontId="22" fillId="0" borderId="0" xfId="52" applyFont="1" applyAlignment="1">
      <alignment horizontal="center" vertical="top" wrapText="1"/>
    </xf>
    <xf numFmtId="0" fontId="0" fillId="7" borderId="0" xfId="52" applyFont="1" applyFill="1" applyAlignment="1">
      <alignment horizontal="center" vertical="center" wrapText="1"/>
    </xf>
    <xf numFmtId="49" fontId="0" fillId="7" borderId="0" xfId="52" applyNumberFormat="1" applyFont="1" applyFill="1" applyAlignment="1">
      <alignment horizontal="right" vertical="center" wrapText="1" indent="1"/>
    </xf>
    <xf numFmtId="49" fontId="29" fillId="7" borderId="0" xfId="33" applyNumberFormat="1" applyFont="1" applyFill="1" applyBorder="1">
      <alignment horizontal="center" vertical="center" wrapText="1"/>
    </xf>
    <xf numFmtId="49" fontId="0" fillId="0" borderId="0" xfId="0" applyBorder="1">
      <alignment vertical="top"/>
    </xf>
    <xf numFmtId="0" fontId="6" fillId="0" borderId="5" xfId="51" applyFont="1" applyBorder="1" applyAlignment="1">
      <alignment vertical="center" wrapText="1"/>
    </xf>
    <xf numFmtId="0" fontId="0" fillId="0" borderId="5" xfId="51" applyFont="1" applyBorder="1" applyAlignment="1">
      <alignment vertical="center" wrapText="1"/>
    </xf>
    <xf numFmtId="0" fontId="33" fillId="7" borderId="0" xfId="54" applyFont="1" applyFill="1" applyAlignment="1">
      <alignment horizontal="center" vertical="center" wrapText="1"/>
    </xf>
    <xf numFmtId="0" fontId="33" fillId="7" borderId="0" xfId="49" applyFont="1" applyFill="1" applyAlignment="1">
      <alignment horizontal="center"/>
    </xf>
    <xf numFmtId="0" fontId="33" fillId="0" borderId="0" xfId="49" applyFont="1" applyAlignment="1">
      <alignment horizontal="center" vertical="center"/>
    </xf>
    <xf numFmtId="0" fontId="33" fillId="7" borderId="0" xfId="49" applyFont="1" applyFill="1" applyAlignment="1">
      <alignment horizontal="center" vertical="center"/>
    </xf>
    <xf numFmtId="49" fontId="31" fillId="0" borderId="6" xfId="0" applyFont="1" applyBorder="1" applyAlignment="1">
      <alignment vertical="top" wrapText="1"/>
    </xf>
    <xf numFmtId="0" fontId="0" fillId="7" borderId="0" xfId="52" applyFont="1" applyFill="1" applyAlignment="1">
      <alignment horizontal="right" vertical="center" wrapText="1" indent="1"/>
    </xf>
    <xf numFmtId="0" fontId="0" fillId="0" borderId="6" xfId="36" applyFont="1" applyBorder="1" applyAlignment="1">
      <alignment horizontal="justify" vertical="top" wrapText="1"/>
    </xf>
    <xf numFmtId="0" fontId="2" fillId="0" borderId="0" xfId="39"/>
    <xf numFmtId="0" fontId="45" fillId="0" borderId="0" xfId="52" applyFont="1" applyAlignment="1">
      <alignment horizontal="center" vertical="center" wrapText="1"/>
    </xf>
    <xf numFmtId="49" fontId="23" fillId="7" borderId="7" xfId="43" applyFont="1" applyFill="1" applyBorder="1" applyAlignment="1">
      <alignment vertical="center" wrapText="1"/>
    </xf>
    <xf numFmtId="49" fontId="20" fillId="7" borderId="8" xfId="43" applyFont="1" applyFill="1" applyBorder="1" applyAlignment="1">
      <alignment horizontal="left" vertical="center" wrapText="1"/>
    </xf>
    <xf numFmtId="49" fontId="20" fillId="7" borderId="9" xfId="43" applyFont="1" applyFill="1" applyBorder="1" applyAlignment="1">
      <alignment horizontal="left" vertical="center" wrapText="1"/>
    </xf>
    <xf numFmtId="49" fontId="23" fillId="7" borderId="10" xfId="43" applyFont="1" applyFill="1" applyBorder="1" applyAlignment="1">
      <alignment vertical="center" wrapText="1"/>
    </xf>
    <xf numFmtId="49" fontId="14" fillId="7" borderId="0" xfId="43" applyFont="1" applyFill="1" applyBorder="1" applyAlignment="1">
      <alignment wrapText="1"/>
    </xf>
    <xf numFmtId="49" fontId="14" fillId="7" borderId="11" xfId="43" applyFont="1" applyFill="1" applyBorder="1" applyAlignment="1">
      <alignment wrapText="1"/>
    </xf>
    <xf numFmtId="49" fontId="12" fillId="7" borderId="0" xfId="31" applyNumberFormat="1" applyFont="1" applyFill="1" applyBorder="1" applyAlignment="1" applyProtection="1">
      <alignment horizontal="left" wrapText="1"/>
    </xf>
    <xf numFmtId="49" fontId="12" fillId="7" borderId="0" xfId="31" applyNumberFormat="1" applyFont="1" applyFill="1" applyBorder="1" applyAlignment="1" applyProtection="1">
      <alignment wrapText="1"/>
    </xf>
    <xf numFmtId="49" fontId="14" fillId="7" borderId="0" xfId="43" applyFont="1" applyFill="1" applyBorder="1" applyAlignment="1">
      <alignment horizontal="right" wrapText="1"/>
    </xf>
    <xf numFmtId="49" fontId="20" fillId="7" borderId="0" xfId="43" applyFont="1" applyFill="1" applyBorder="1" applyAlignment="1">
      <alignment horizontal="left" vertical="center" wrapText="1"/>
    </xf>
    <xf numFmtId="49" fontId="20" fillId="7" borderId="11" xfId="43" applyFont="1" applyFill="1" applyBorder="1" applyAlignment="1">
      <alignment horizontal="left" vertical="center" wrapText="1"/>
    </xf>
    <xf numFmtId="49" fontId="14" fillId="0" borderId="0" xfId="43" applyFont="1" applyFill="1" applyBorder="1" applyAlignment="1">
      <alignment wrapText="1"/>
    </xf>
    <xf numFmtId="0" fontId="18" fillId="0" borderId="0" xfId="22" applyFill="1" applyBorder="1" applyAlignment="1">
      <alignment horizontal="left" vertical="top" wrapText="1"/>
    </xf>
    <xf numFmtId="49" fontId="14" fillId="0" borderId="0" xfId="43" applyFont="1" applyFill="1" applyBorder="1" applyAlignment="1">
      <alignment vertical="top" wrapText="1"/>
    </xf>
    <xf numFmtId="0" fontId="18" fillId="0" borderId="0" xfId="22" applyFill="1" applyBorder="1" applyAlignment="1">
      <alignment horizontal="right" vertical="top" wrapText="1"/>
    </xf>
    <xf numFmtId="49" fontId="34" fillId="8" borderId="6" xfId="40" applyNumberFormat="1" applyFont="1" applyFill="1" applyBorder="1" applyAlignment="1">
      <alignment horizontal="center" vertical="center" wrapText="1"/>
    </xf>
    <xf numFmtId="49" fontId="34" fillId="2" borderId="6" xfId="40" applyNumberFormat="1" applyFont="1" applyFill="1" applyBorder="1" applyAlignment="1">
      <alignment horizontal="center" vertical="center" wrapText="1"/>
    </xf>
    <xf numFmtId="49" fontId="23" fillId="7" borderId="10" xfId="43" applyFont="1" applyFill="1" applyBorder="1" applyAlignment="1">
      <alignment horizontal="center" vertical="center" wrapText="1"/>
    </xf>
    <xf numFmtId="49" fontId="34" fillId="11" borderId="6" xfId="40" applyNumberFormat="1" applyFont="1" applyFill="1" applyBorder="1" applyAlignment="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5" fillId="0" borderId="0" xfId="0" applyFont="1">
      <alignment vertical="top"/>
    </xf>
    <xf numFmtId="0" fontId="34" fillId="7" borderId="0" xfId="43" applyNumberFormat="1" applyFont="1" applyFill="1" applyBorder="1" applyAlignment="1">
      <alignment horizontal="justify" vertical="center" wrapText="1"/>
    </xf>
    <xf numFmtId="49" fontId="32" fillId="0" borderId="0" xfId="0" applyFont="1" applyBorder="1">
      <alignment vertical="top"/>
    </xf>
    <xf numFmtId="0" fontId="32" fillId="7" borderId="0" xfId="54" applyFont="1" applyFill="1" applyAlignment="1">
      <alignment vertical="center" wrapText="1"/>
    </xf>
    <xf numFmtId="0" fontId="32" fillId="0" borderId="0" xfId="54" applyFont="1" applyAlignment="1">
      <alignment vertical="center" wrapText="1"/>
    </xf>
    <xf numFmtId="0" fontId="45" fillId="0" borderId="0" xfId="54" applyFont="1" applyAlignment="1">
      <alignment vertical="center" wrapText="1"/>
    </xf>
    <xf numFmtId="0" fontId="0" fillId="0" borderId="0" xfId="54" applyFont="1" applyAlignment="1">
      <alignment vertical="center" wrapText="1"/>
    </xf>
    <xf numFmtId="0" fontId="45" fillId="0" borderId="0" xfId="52" applyFont="1" applyAlignment="1">
      <alignment horizontal="left" vertical="center" wrapText="1"/>
    </xf>
    <xf numFmtId="49" fontId="45" fillId="0" borderId="0" xfId="52" applyNumberFormat="1" applyFont="1" applyAlignment="1">
      <alignment horizontal="left" vertical="center" wrapText="1"/>
    </xf>
    <xf numFmtId="0" fontId="0" fillId="0" borderId="0" xfId="0" applyNumberFormat="1" applyBorder="1">
      <alignment vertical="top"/>
    </xf>
    <xf numFmtId="49" fontId="34" fillId="9" borderId="6" xfId="40" applyNumberFormat="1" applyFont="1" applyFill="1" applyBorder="1" applyAlignment="1">
      <alignment horizontal="center" vertical="center" wrapText="1"/>
    </xf>
    <xf numFmtId="49" fontId="0" fillId="0" borderId="0" xfId="0" applyAlignment="1">
      <alignment horizontal="left" vertical="top"/>
    </xf>
    <xf numFmtId="0" fontId="45" fillId="0" borderId="0" xfId="54" applyFont="1" applyAlignment="1">
      <alignment horizontal="center" vertical="center" wrapText="1"/>
    </xf>
    <xf numFmtId="0" fontId="8" fillId="10" borderId="12" xfId="53" applyFont="1" applyFill="1" applyBorder="1" applyAlignment="1">
      <alignment horizontal="center" vertical="center" wrapText="1"/>
    </xf>
    <xf numFmtId="49" fontId="0" fillId="7" borderId="0" xfId="54" applyNumberFormat="1" applyFont="1" applyFill="1" applyAlignment="1">
      <alignment horizontal="center" vertical="center" wrapText="1"/>
    </xf>
    <xf numFmtId="0" fontId="0" fillId="0" borderId="0" xfId="0" applyNumberFormat="1" applyAlignment="1">
      <alignment vertical="center"/>
    </xf>
    <xf numFmtId="0" fontId="6" fillId="7" borderId="5" xfId="54" applyFont="1" applyFill="1" applyBorder="1" applyAlignment="1">
      <alignment horizontal="center" vertical="center" wrapText="1"/>
    </xf>
    <xf numFmtId="0" fontId="0" fillId="12" borderId="5" xfId="45" applyFont="1" applyFill="1" applyBorder="1" applyAlignment="1">
      <alignment horizontal="center" vertical="center" wrapText="1"/>
    </xf>
    <xf numFmtId="0" fontId="0" fillId="12" borderId="5" xfId="47" applyFont="1" applyFill="1" applyBorder="1" applyAlignment="1">
      <alignment horizontal="center" vertical="center" wrapText="1"/>
    </xf>
    <xf numFmtId="4" fontId="6" fillId="7" borderId="5" xfId="30" applyNumberFormat="1" applyFont="1" applyFill="1" applyBorder="1" applyAlignment="1" applyProtection="1">
      <alignment horizontal="right" vertical="center" wrapText="1"/>
    </xf>
    <xf numFmtId="49" fontId="6" fillId="11" borderId="5" xfId="53" applyNumberFormat="1" applyFont="1" applyFill="1" applyBorder="1" applyAlignment="1" applyProtection="1">
      <alignment horizontal="center" vertical="center" wrapText="1"/>
      <protection locked="0"/>
    </xf>
    <xf numFmtId="49" fontId="6" fillId="9" borderId="5" xfId="30" applyNumberFormat="1" applyFont="1" applyFill="1" applyBorder="1" applyAlignment="1" applyProtection="1">
      <alignment horizontal="left" vertical="center" wrapText="1"/>
      <protection locked="0"/>
    </xf>
    <xf numFmtId="49" fontId="6" fillId="2" borderId="5" xfId="54" applyNumberFormat="1" applyFont="1" applyFill="1" applyBorder="1" applyAlignment="1" applyProtection="1">
      <alignment horizontal="left" vertical="center" wrapText="1"/>
      <protection locked="0"/>
    </xf>
    <xf numFmtId="49" fontId="6" fillId="7" borderId="5" xfId="54" applyNumberFormat="1" applyFont="1" applyFill="1" applyBorder="1" applyAlignment="1">
      <alignment horizontal="center" vertical="center" wrapText="1"/>
    </xf>
    <xf numFmtId="49" fontId="40" fillId="13" borderId="14" xfId="0" applyFont="1" applyFill="1" applyBorder="1" applyAlignment="1">
      <alignment horizontal="left" vertical="center"/>
    </xf>
    <xf numFmtId="0" fontId="0" fillId="0" borderId="5" xfId="33" applyFont="1" applyBorder="1">
      <alignment horizontal="center" vertical="center" wrapText="1"/>
    </xf>
    <xf numFmtId="0" fontId="6" fillId="13" borderId="13" xfId="54" applyFont="1" applyFill="1" applyBorder="1" applyAlignment="1">
      <alignment vertical="center" wrapText="1"/>
    </xf>
    <xf numFmtId="0" fontId="6" fillId="0" borderId="5" xfId="47" applyFont="1" applyBorder="1" applyAlignment="1">
      <alignment horizontal="center" vertical="center" wrapText="1"/>
    </xf>
    <xf numFmtId="0" fontId="6" fillId="0" borderId="5" xfId="49" applyFont="1" applyBorder="1" applyAlignment="1">
      <alignment horizontal="center" vertical="center" wrapText="1"/>
    </xf>
    <xf numFmtId="0" fontId="40" fillId="13" borderId="13" xfId="0" applyNumberFormat="1" applyFont="1" applyFill="1" applyBorder="1" applyAlignment="1">
      <alignment horizontal="left" vertical="center"/>
    </xf>
    <xf numFmtId="0" fontId="40" fillId="13" borderId="15" xfId="0" applyNumberFormat="1" applyFont="1" applyFill="1" applyBorder="1" applyAlignment="1">
      <alignment horizontal="left" vertical="center"/>
    </xf>
    <xf numFmtId="0" fontId="40" fillId="13" borderId="14" xfId="0" applyNumberFormat="1" applyFont="1" applyFill="1" applyBorder="1" applyAlignment="1">
      <alignment horizontal="left" vertical="center"/>
    </xf>
    <xf numFmtId="0" fontId="46" fillId="0" borderId="0" xfId="0" applyNumberFormat="1" applyFont="1" applyAlignment="1">
      <alignment vertical="center"/>
    </xf>
    <xf numFmtId="49" fontId="6" fillId="0" borderId="5" xfId="53" applyNumberFormat="1" applyFont="1" applyBorder="1" applyAlignment="1">
      <alignment horizontal="center" vertical="center" wrapText="1"/>
    </xf>
    <xf numFmtId="49" fontId="0" fillId="0" borderId="17" xfId="0" applyBorder="1">
      <alignment vertical="top"/>
    </xf>
    <xf numFmtId="0" fontId="6" fillId="7" borderId="5" xfId="49" applyFont="1" applyFill="1" applyBorder="1" applyAlignment="1">
      <alignment horizontal="center" vertical="center"/>
    </xf>
    <xf numFmtId="49" fontId="6" fillId="2" borderId="5" xfId="49" applyNumberFormat="1" applyFont="1" applyFill="1" applyBorder="1" applyAlignment="1" applyProtection="1">
      <alignment horizontal="left" vertical="center" wrapText="1"/>
      <protection locked="0"/>
    </xf>
    <xf numFmtId="0" fontId="11" fillId="0" borderId="0" xfId="54" applyFont="1" applyAlignment="1">
      <alignment vertical="center" wrapText="1"/>
    </xf>
    <xf numFmtId="0" fontId="41" fillId="0" borderId="0" xfId="54" applyFont="1" applyAlignment="1">
      <alignment vertical="center" wrapText="1"/>
    </xf>
    <xf numFmtId="49" fontId="6" fillId="0" borderId="0" xfId="41">
      <alignment vertical="top"/>
    </xf>
    <xf numFmtId="49" fontId="11" fillId="0" borderId="0" xfId="41" applyFont="1" applyBorder="1">
      <alignment vertical="top"/>
    </xf>
    <xf numFmtId="49" fontId="6" fillId="0" borderId="0" xfId="41" applyBorder="1">
      <alignment vertical="top"/>
    </xf>
    <xf numFmtId="49" fontId="33" fillId="0" borderId="0" xfId="41" applyFont="1" applyBorder="1" applyAlignment="1">
      <alignment horizontal="center" vertical="center"/>
    </xf>
    <xf numFmtId="0" fontId="6" fillId="7" borderId="0" xfId="41" applyNumberFormat="1" applyFill="1" applyBorder="1" applyAlignment="1"/>
    <xf numFmtId="0" fontId="42" fillId="7" borderId="0" xfId="41" applyNumberFormat="1" applyFont="1" applyFill="1" applyBorder="1" applyAlignment="1">
      <alignment horizontal="center" vertical="center" wrapText="1"/>
    </xf>
    <xf numFmtId="0" fontId="11" fillId="7" borderId="0" xfId="41" applyNumberFormat="1" applyFont="1" applyFill="1" applyBorder="1" applyAlignment="1"/>
    <xf numFmtId="49" fontId="33" fillId="0" borderId="0" xfId="41" applyFont="1" applyAlignment="1">
      <alignment horizontal="center" vertical="center" wrapText="1"/>
    </xf>
    <xf numFmtId="0" fontId="6" fillId="7" borderId="5" xfId="48" applyNumberFormat="1" applyFill="1" applyBorder="1" applyAlignment="1">
      <alignment horizontal="center" vertical="center" wrapText="1"/>
    </xf>
    <xf numFmtId="49" fontId="6" fillId="0" borderId="5" xfId="48" applyBorder="1" applyAlignment="1">
      <alignment horizontal="center" vertical="center" wrapText="1"/>
    </xf>
    <xf numFmtId="49" fontId="43" fillId="13" borderId="15" xfId="41" applyFont="1" applyFill="1" applyBorder="1" applyAlignment="1">
      <alignment horizontal="center" vertical="top"/>
    </xf>
    <xf numFmtId="49" fontId="40" fillId="13" borderId="15" xfId="41" applyFont="1" applyFill="1" applyBorder="1" applyAlignment="1">
      <alignment horizontal="left" vertical="center"/>
    </xf>
    <xf numFmtId="49" fontId="6" fillId="0" borderId="0" xfId="0" applyFont="1" applyAlignment="1">
      <alignment horizontal="center" vertical="top"/>
    </xf>
    <xf numFmtId="49" fontId="37" fillId="0" borderId="0" xfId="0" applyFont="1">
      <alignment vertical="top"/>
    </xf>
    <xf numFmtId="0" fontId="37" fillId="0" borderId="5" xfId="51" applyFont="1" applyBorder="1" applyAlignment="1">
      <alignment vertical="center" wrapText="1"/>
    </xf>
    <xf numFmtId="0" fontId="37" fillId="0" borderId="13" xfId="51" applyFont="1" applyBorder="1" applyAlignment="1">
      <alignment vertical="center" wrapText="1"/>
    </xf>
    <xf numFmtId="49" fontId="37" fillId="0" borderId="0" xfId="0" applyFont="1" applyAlignment="1">
      <alignment vertical="top" wrapText="1"/>
    </xf>
    <xf numFmtId="0" fontId="37" fillId="0" borderId="0" xfId="51" applyFont="1" applyAlignment="1">
      <alignment vertical="center" wrapText="1"/>
    </xf>
    <xf numFmtId="0" fontId="8" fillId="10" borderId="0" xfId="54" applyFont="1" applyFill="1" applyAlignment="1">
      <alignment horizontal="center" vertical="center" wrapText="1"/>
    </xf>
    <xf numFmtId="49" fontId="40" fillId="13" borderId="15" xfId="0" applyFont="1" applyFill="1" applyBorder="1" applyAlignment="1">
      <alignment horizontal="left" vertical="center" indent="2"/>
    </xf>
    <xf numFmtId="49" fontId="40" fillId="13" borderId="15" xfId="0" applyFont="1" applyFill="1" applyBorder="1" applyAlignment="1">
      <alignment horizontal="left" vertical="center" indent="3"/>
    </xf>
    <xf numFmtId="0" fontId="47" fillId="0" borderId="0" xfId="47" applyFont="1" applyAlignment="1">
      <alignment horizontal="center" vertical="center" wrapText="1"/>
    </xf>
    <xf numFmtId="0" fontId="6" fillId="0" borderId="0" xfId="47" applyFont="1" applyAlignment="1">
      <alignment vertical="center" wrapText="1"/>
    </xf>
    <xf numFmtId="49" fontId="6" fillId="0" borderId="0" xfId="53" applyNumberFormat="1" applyFont="1" applyAlignment="1">
      <alignment horizontal="center" vertical="center" wrapText="1"/>
    </xf>
    <xf numFmtId="0" fontId="46" fillId="0" borderId="0" xfId="0" applyNumberFormat="1" applyFont="1" applyBorder="1" applyAlignment="1">
      <alignment vertical="center"/>
    </xf>
    <xf numFmtId="49" fontId="40" fillId="13" borderId="15" xfId="0" applyFont="1" applyFill="1" applyBorder="1" applyAlignment="1">
      <alignment horizontal="left" vertical="center" indent="1"/>
    </xf>
    <xf numFmtId="49" fontId="6" fillId="0" borderId="0" xfId="0" applyFont="1" applyAlignment="1">
      <alignment vertical="center"/>
    </xf>
    <xf numFmtId="49" fontId="0" fillId="10" borderId="0" xfId="0" applyFill="1" applyBorder="1">
      <alignment vertical="top"/>
    </xf>
    <xf numFmtId="0" fontId="0" fillId="0" borderId="0" xfId="0" applyNumberFormat="1" applyBorder="1" applyAlignment="1">
      <alignment vertical="center"/>
    </xf>
    <xf numFmtId="0" fontId="6" fillId="0" borderId="14" xfId="51" applyFont="1" applyBorder="1" applyAlignment="1">
      <alignment vertical="center" wrapText="1"/>
    </xf>
    <xf numFmtId="0" fontId="19" fillId="10" borderId="0" xfId="54" applyFont="1" applyFill="1" applyAlignment="1">
      <alignment horizontal="center" vertical="center" wrapText="1"/>
    </xf>
    <xf numFmtId="49" fontId="6" fillId="13" borderId="15" xfId="53" applyNumberFormat="1" applyFont="1" applyFill="1" applyBorder="1" applyAlignment="1">
      <alignment horizontal="center" vertical="center" wrapText="1"/>
    </xf>
    <xf numFmtId="0" fontId="0" fillId="0" borderId="0" xfId="52" applyFont="1" applyAlignment="1">
      <alignment horizontal="center" vertical="center" wrapText="1"/>
    </xf>
    <xf numFmtId="49" fontId="6" fillId="0" borderId="0" xfId="52" applyNumberFormat="1" applyAlignment="1">
      <alignment horizontal="center" vertical="center" wrapText="1"/>
    </xf>
    <xf numFmtId="49" fontId="40" fillId="13" borderId="15" xfId="0" applyFont="1" applyFill="1" applyBorder="1" applyAlignment="1">
      <alignment horizontal="left" vertical="center"/>
    </xf>
    <xf numFmtId="49" fontId="6" fillId="0" borderId="0" xfId="53" applyNumberFormat="1" applyFont="1" applyAlignment="1">
      <alignment vertical="center" wrapText="1"/>
    </xf>
    <xf numFmtId="0" fontId="33" fillId="7" borderId="0" xfId="49" applyFont="1" applyFill="1" applyAlignment="1">
      <alignment horizontal="center" vertical="center" wrapText="1"/>
    </xf>
    <xf numFmtId="49" fontId="9" fillId="0" borderId="0" xfId="41" applyFont="1" applyBorder="1" applyAlignment="1">
      <alignment horizontal="right" vertical="top"/>
    </xf>
    <xf numFmtId="49" fontId="9" fillId="0" borderId="0" xfId="41" applyFont="1">
      <alignment vertical="top"/>
    </xf>
    <xf numFmtId="0" fontId="6" fillId="7" borderId="0" xfId="54" applyFont="1" applyFill="1" applyAlignment="1">
      <alignment horizontal="center" vertical="center" wrapText="1"/>
    </xf>
    <xf numFmtId="4" fontId="6" fillId="0" borderId="0" xfId="30" applyNumberFormat="1" applyFont="1" applyFill="1" applyBorder="1" applyAlignment="1" applyProtection="1">
      <alignment horizontal="right" vertical="center" wrapText="1"/>
    </xf>
    <xf numFmtId="0" fontId="6" fillId="0" borderId="0" xfId="54" applyFont="1" applyAlignment="1">
      <alignment horizontal="center" vertical="center" wrapText="1"/>
    </xf>
    <xf numFmtId="49" fontId="6" fillId="0" borderId="0" xfId="30" applyNumberFormat="1" applyFont="1" applyFill="1" applyBorder="1" applyAlignment="1" applyProtection="1">
      <alignment horizontal="left" vertical="center" wrapText="1"/>
    </xf>
    <xf numFmtId="49" fontId="6" fillId="0" borderId="0" xfId="35">
      <alignment vertical="top"/>
    </xf>
    <xf numFmtId="0" fontId="18" fillId="0" borderId="0" xfId="32" applyFont="1" applyBorder="1" applyAlignment="1">
      <alignment vertical="center" wrapText="1"/>
    </xf>
    <xf numFmtId="49" fontId="48" fillId="0" borderId="29" xfId="0" applyFont="1" applyBorder="1" applyAlignment="1">
      <alignment horizontal="justify" vertical="top"/>
    </xf>
    <xf numFmtId="0" fontId="0" fillId="0" borderId="13" xfId="51" applyFont="1" applyBorder="1" applyAlignment="1">
      <alignment vertical="center" wrapText="1"/>
    </xf>
    <xf numFmtId="49" fontId="6" fillId="0" borderId="29" xfId="0" applyFont="1" applyBorder="1" applyAlignment="1">
      <alignment vertical="top" wrapText="1"/>
    </xf>
    <xf numFmtId="49" fontId="6" fillId="0" borderId="30" xfId="0" applyFont="1" applyBorder="1" applyAlignment="1">
      <alignment vertical="top" wrapText="1"/>
    </xf>
    <xf numFmtId="49" fontId="6" fillId="0" borderId="29" xfId="0" applyFont="1" applyBorder="1">
      <alignment vertical="top"/>
    </xf>
    <xf numFmtId="0" fontId="0" fillId="0" borderId="14" xfId="51" applyFont="1" applyBorder="1" applyAlignment="1">
      <alignment vertical="center" wrapText="1"/>
    </xf>
    <xf numFmtId="49" fontId="72" fillId="0" borderId="0" xfId="0" applyFont="1">
      <alignment vertical="top"/>
    </xf>
    <xf numFmtId="0" fontId="0" fillId="0" borderId="0" xfId="0" applyNumberFormat="1">
      <alignment vertical="top"/>
    </xf>
    <xf numFmtId="0" fontId="72" fillId="0" borderId="0" xfId="54" applyFont="1" applyAlignment="1">
      <alignment vertical="center" wrapText="1"/>
    </xf>
    <xf numFmtId="49" fontId="0" fillId="7" borderId="5" xfId="54" applyNumberFormat="1" applyFont="1" applyFill="1" applyBorder="1" applyAlignment="1">
      <alignment horizontal="center" vertical="center" wrapText="1"/>
    </xf>
    <xf numFmtId="0" fontId="6" fillId="0" borderId="5" xfId="54" applyFont="1" applyBorder="1" applyAlignment="1">
      <alignment horizontal="center" vertical="center" wrapText="1"/>
    </xf>
    <xf numFmtId="49" fontId="6" fillId="0" borderId="5" xfId="49" applyNumberFormat="1" applyFont="1" applyBorder="1" applyAlignment="1">
      <alignment horizontal="left" vertical="center" wrapText="1"/>
    </xf>
    <xf numFmtId="0" fontId="6" fillId="7" borderId="16" xfId="49" applyFont="1" applyFill="1" applyBorder="1" applyAlignment="1">
      <alignment horizontal="center" vertical="center"/>
    </xf>
    <xf numFmtId="49" fontId="40" fillId="13" borderId="17" xfId="0" applyFont="1" applyFill="1" applyBorder="1" applyAlignment="1">
      <alignment horizontal="left" vertical="center" indent="2"/>
    </xf>
    <xf numFmtId="0" fontId="6" fillId="0" borderId="5" xfId="54" applyFont="1" applyBorder="1" applyAlignment="1">
      <alignment vertical="center" wrapText="1"/>
    </xf>
    <xf numFmtId="0" fontId="6" fillId="0" borderId="0" xfId="52" applyAlignment="1">
      <alignment horizontal="left" vertical="center" wrapText="1"/>
    </xf>
    <xf numFmtId="14" fontId="6" fillId="7" borderId="0" xfId="52" applyNumberFormat="1" applyFill="1" applyAlignment="1">
      <alignment horizontal="left" vertical="center" wrapText="1"/>
    </xf>
    <xf numFmtId="14" fontId="6" fillId="0" borderId="0" xfId="52" applyNumberFormat="1" applyAlignment="1">
      <alignment horizontal="left" vertical="center" wrapText="1"/>
    </xf>
    <xf numFmtId="0" fontId="74" fillId="0" borderId="0" xfId="54" applyFont="1" applyAlignment="1">
      <alignment vertical="center" wrapText="1"/>
    </xf>
    <xf numFmtId="49" fontId="40" fillId="13" borderId="15" xfId="41" applyFont="1" applyFill="1" applyBorder="1" applyAlignment="1">
      <alignment horizontal="left" vertical="center" indent="1"/>
    </xf>
    <xf numFmtId="49" fontId="74" fillId="0" borderId="0" xfId="0" applyFont="1">
      <alignment vertical="top"/>
    </xf>
    <xf numFmtId="49" fontId="0" fillId="0" borderId="0" xfId="0" applyAlignment="1">
      <alignment vertical="center"/>
    </xf>
    <xf numFmtId="0" fontId="8" fillId="10" borderId="0" xfId="54" applyFont="1" applyFill="1" applyAlignment="1">
      <alignment vertical="center" wrapText="1"/>
    </xf>
    <xf numFmtId="0" fontId="6" fillId="0" borderId="0" xfId="51" applyFont="1" applyAlignment="1">
      <alignment vertical="center" wrapText="1"/>
    </xf>
    <xf numFmtId="49" fontId="6" fillId="0" borderId="5" xfId="0" applyFont="1" applyBorder="1" applyAlignment="1">
      <alignment vertical="center" wrapText="1"/>
    </xf>
    <xf numFmtId="0" fontId="74" fillId="0" borderId="0" xfId="0" applyNumberFormat="1" applyFont="1" applyAlignment="1">
      <alignment vertical="center"/>
    </xf>
    <xf numFmtId="0" fontId="76" fillId="0" borderId="0" xfId="0" applyNumberFormat="1" applyFont="1" applyAlignment="1">
      <alignment vertical="center"/>
    </xf>
    <xf numFmtId="0" fontId="74" fillId="0" borderId="0" xfId="54" applyFont="1" applyAlignment="1">
      <alignment vertical="center"/>
    </xf>
    <xf numFmtId="0" fontId="74" fillId="0" borderId="0" xfId="0" applyNumberFormat="1" applyFont="1" applyBorder="1" applyAlignment="1">
      <alignment vertical="center"/>
    </xf>
    <xf numFmtId="49" fontId="74" fillId="0" borderId="0" xfId="54" applyNumberFormat="1" applyFont="1" applyAlignment="1">
      <alignment vertical="center" wrapText="1"/>
    </xf>
    <xf numFmtId="49" fontId="74" fillId="10" borderId="0" xfId="0" applyFont="1" applyFill="1">
      <alignment vertical="top"/>
    </xf>
    <xf numFmtId="0" fontId="0" fillId="0" borderId="0" xfId="0" applyNumberFormat="1" applyAlignment="1">
      <alignment vertical="top" wrapText="1"/>
    </xf>
    <xf numFmtId="0" fontId="6" fillId="0" borderId="0" xfId="0" applyNumberFormat="1" applyFont="1">
      <alignment vertical="top"/>
    </xf>
    <xf numFmtId="49" fontId="6" fillId="0" borderId="5" xfId="0" applyFont="1" applyBorder="1">
      <alignment vertical="top"/>
    </xf>
    <xf numFmtId="49" fontId="6" fillId="0" borderId="5" xfId="33" applyNumberFormat="1" applyFont="1" applyBorder="1">
      <alignment horizontal="center" vertical="center" wrapText="1"/>
    </xf>
    <xf numFmtId="0" fontId="18" fillId="0" borderId="22" xfId="36" applyFont="1" applyBorder="1" applyAlignment="1">
      <alignment horizontal="justify" vertical="top" wrapText="1"/>
    </xf>
    <xf numFmtId="49" fontId="0" fillId="0" borderId="5" xfId="0" applyBorder="1" applyAlignment="1">
      <alignment vertical="top" wrapText="1"/>
    </xf>
    <xf numFmtId="0" fontId="0" fillId="0" borderId="5" xfId="36" applyFont="1" applyBorder="1" applyAlignment="1">
      <alignment horizontal="justify" vertical="top" wrapText="1"/>
    </xf>
    <xf numFmtId="4" fontId="6" fillId="0" borderId="0" xfId="54" applyNumberFormat="1" applyFont="1" applyAlignment="1">
      <alignment vertical="center" wrapText="1"/>
    </xf>
    <xf numFmtId="49" fontId="6" fillId="0" borderId="0" xfId="54" applyNumberFormat="1" applyFont="1" applyAlignment="1">
      <alignment vertical="center" wrapText="1"/>
    </xf>
    <xf numFmtId="0" fontId="70" fillId="0" borderId="0" xfId="37"/>
    <xf numFmtId="0" fontId="0" fillId="0" borderId="0" xfId="0" applyNumberFormat="1" applyAlignment="1"/>
    <xf numFmtId="0" fontId="33" fillId="0" borderId="0" xfId="54" applyFont="1" applyAlignment="1">
      <alignment horizontal="center" vertical="center" wrapText="1"/>
    </xf>
    <xf numFmtId="0" fontId="6" fillId="0" borderId="0" xfId="54" applyFont="1" applyAlignment="1">
      <alignment horizontal="right" vertical="center" wrapText="1"/>
    </xf>
    <xf numFmtId="4" fontId="6" fillId="0" borderId="0" xfId="34" applyFill="1" applyBorder="1" applyAlignment="1">
      <alignment horizontal="right" vertical="center" wrapText="1"/>
    </xf>
    <xf numFmtId="0" fontId="6" fillId="0" borderId="0" xfId="51" applyFont="1" applyAlignment="1">
      <alignment horizontal="left" vertical="center" wrapText="1" indent="1"/>
    </xf>
    <xf numFmtId="4" fontId="0" fillId="0" borderId="0" xfId="34" applyFont="1" applyFill="1" applyBorder="1" applyAlignment="1">
      <alignment horizontal="center" vertical="center" wrapText="1"/>
    </xf>
    <xf numFmtId="4" fontId="6" fillId="0" borderId="0" xfId="34" applyFill="1" applyBorder="1" applyAlignment="1">
      <alignment horizontal="center" vertical="center" wrapText="1"/>
    </xf>
    <xf numFmtId="0" fontId="72" fillId="0" borderId="0" xfId="54" applyFont="1" applyAlignment="1">
      <alignment vertical="center"/>
    </xf>
    <xf numFmtId="171" fontId="6" fillId="0" borderId="5" xfId="54" applyNumberFormat="1" applyFont="1" applyBorder="1" applyAlignment="1">
      <alignment horizontal="center" vertical="center" wrapText="1"/>
    </xf>
    <xf numFmtId="171" fontId="6" fillId="0" borderId="5" xfId="33" applyNumberFormat="1" applyFont="1" applyBorder="1">
      <alignment horizontal="center" vertical="center" wrapText="1"/>
    </xf>
    <xf numFmtId="0" fontId="72" fillId="13" borderId="19" xfId="54" applyFont="1" applyFill="1" applyBorder="1" applyAlignment="1">
      <alignment horizontal="center" vertical="center" wrapText="1"/>
    </xf>
    <xf numFmtId="0" fontId="72" fillId="13" borderId="23" xfId="54" applyFont="1" applyFill="1" applyBorder="1" applyAlignment="1">
      <alignment horizontal="center" vertical="center" wrapText="1"/>
    </xf>
    <xf numFmtId="49" fontId="72" fillId="13" borderId="23" xfId="54" applyNumberFormat="1" applyFont="1" applyFill="1" applyBorder="1" applyAlignment="1">
      <alignment horizontal="left" vertical="center" wrapText="1"/>
    </xf>
    <xf numFmtId="49" fontId="37" fillId="13" borderId="15" xfId="42" applyFill="1" applyBorder="1" applyAlignment="1">
      <alignment horizontal="left" vertical="center"/>
    </xf>
    <xf numFmtId="49" fontId="72" fillId="13" borderId="21" xfId="54" applyNumberFormat="1" applyFont="1" applyFill="1" applyBorder="1" applyAlignment="1">
      <alignment horizontal="left" vertical="center" wrapText="1"/>
    </xf>
    <xf numFmtId="49" fontId="6" fillId="8" borderId="5" xfId="54" applyNumberFormat="1" applyFont="1" applyFill="1" applyBorder="1" applyAlignment="1">
      <alignment horizontal="center" vertical="center" wrapText="1"/>
    </xf>
    <xf numFmtId="0" fontId="77" fillId="0" borderId="0" xfId="54" applyFont="1" applyAlignment="1">
      <alignment vertical="center" wrapText="1"/>
    </xf>
    <xf numFmtId="0" fontId="29" fillId="0" borderId="0" xfId="54" applyFont="1" applyAlignment="1">
      <alignment horizontal="center" vertical="center" wrapText="1"/>
    </xf>
    <xf numFmtId="49" fontId="8" fillId="13" borderId="13" xfId="41" applyFont="1" applyFill="1" applyBorder="1" applyAlignment="1">
      <alignment horizontal="right" vertical="center" wrapText="1"/>
    </xf>
    <xf numFmtId="49" fontId="8" fillId="13" borderId="15" xfId="41" applyFont="1" applyFill="1" applyBorder="1" applyAlignment="1">
      <alignment horizontal="right" vertical="center" wrapText="1"/>
    </xf>
    <xf numFmtId="49" fontId="6" fillId="13" borderId="15" xfId="41" applyFill="1" applyBorder="1" applyAlignment="1">
      <alignment horizontal="right" vertical="center" wrapText="1"/>
    </xf>
    <xf numFmtId="49" fontId="6" fillId="13" borderId="14" xfId="41" applyFill="1" applyBorder="1" applyAlignment="1">
      <alignment horizontal="right" vertical="center" wrapText="1"/>
    </xf>
    <xf numFmtId="0" fontId="6" fillId="0" borderId="31" xfId="54" applyFont="1" applyBorder="1" applyAlignment="1">
      <alignment vertical="center" wrapText="1"/>
    </xf>
    <xf numFmtId="0" fontId="50" fillId="0" borderId="0" xfId="54" applyFont="1" applyAlignment="1">
      <alignment vertical="center" wrapText="1"/>
    </xf>
    <xf numFmtId="0" fontId="9" fillId="0" borderId="0" xfId="54" applyFont="1" applyAlignment="1">
      <alignment vertical="center" wrapText="1"/>
    </xf>
    <xf numFmtId="0" fontId="51" fillId="0" borderId="0" xfId="54" applyFont="1" applyAlignment="1">
      <alignment horizontal="center" vertical="center" wrapText="1"/>
    </xf>
    <xf numFmtId="0" fontId="78" fillId="0" borderId="0" xfId="38" applyFont="1"/>
    <xf numFmtId="49" fontId="34" fillId="7" borderId="0" xfId="44">
      <alignment vertical="top"/>
    </xf>
    <xf numFmtId="49" fontId="52" fillId="10" borderId="0" xfId="0" applyFont="1" applyFill="1">
      <alignment vertical="top"/>
    </xf>
    <xf numFmtId="49" fontId="52" fillId="0" borderId="0" xfId="0" applyFont="1">
      <alignment vertical="top"/>
    </xf>
    <xf numFmtId="49" fontId="0" fillId="13" borderId="14" xfId="0" applyFill="1" applyBorder="1" applyAlignment="1">
      <alignment horizontal="right" vertical="center" wrapText="1"/>
    </xf>
    <xf numFmtId="49" fontId="0" fillId="13" borderId="15" xfId="0" applyFill="1" applyBorder="1" applyAlignment="1">
      <alignment horizontal="right" vertical="center" wrapText="1"/>
    </xf>
    <xf numFmtId="49" fontId="72" fillId="10" borderId="0" xfId="0" applyFont="1" applyFill="1">
      <alignment vertical="top"/>
    </xf>
    <xf numFmtId="49" fontId="0" fillId="2" borderId="32" xfId="0" applyFill="1" applyBorder="1" applyAlignment="1" applyProtection="1">
      <alignment horizontal="left" vertical="center" wrapText="1"/>
      <protection locked="0"/>
    </xf>
    <xf numFmtId="49" fontId="0" fillId="0" borderId="5" xfId="0" applyBorder="1" applyAlignment="1">
      <alignment horizontal="center" vertical="center" wrapText="1"/>
    </xf>
    <xf numFmtId="49" fontId="0" fillId="0" borderId="32" xfId="0" applyBorder="1" applyAlignment="1">
      <alignment horizontal="right" vertical="center" wrapText="1"/>
    </xf>
    <xf numFmtId="0" fontId="0" fillId="0" borderId="32" xfId="0" applyNumberFormat="1" applyBorder="1" applyAlignment="1">
      <alignment horizontal="center" vertical="center" wrapText="1"/>
    </xf>
    <xf numFmtId="49" fontId="0" fillId="0" borderId="32" xfId="0" applyBorder="1" applyAlignment="1">
      <alignment horizontal="center" vertical="center" wrapText="1"/>
    </xf>
    <xf numFmtId="49" fontId="0" fillId="0" borderId="0" xfId="0" applyBorder="1" applyAlignment="1">
      <alignment horizontal="left" vertical="center" wrapText="1"/>
    </xf>
    <xf numFmtId="0" fontId="0" fillId="0" borderId="0" xfId="0" applyNumberFormat="1" applyBorder="1" applyAlignment="1">
      <alignment horizontal="center" vertical="center" wrapText="1"/>
    </xf>
    <xf numFmtId="0" fontId="19" fillId="0" borderId="33" xfId="54" applyFont="1" applyBorder="1" applyAlignment="1">
      <alignment horizontal="center" vertical="center" wrapText="1"/>
    </xf>
    <xf numFmtId="0" fontId="0" fillId="0" borderId="5" xfId="0" applyNumberFormat="1" applyBorder="1" applyAlignment="1">
      <alignment horizontal="right" vertical="center" wrapText="1"/>
    </xf>
    <xf numFmtId="0" fontId="0" fillId="0" borderId="33" xfId="0" applyNumberFormat="1" applyBorder="1" applyAlignment="1">
      <alignment horizontal="center" vertical="center" wrapText="1"/>
    </xf>
    <xf numFmtId="0" fontId="8" fillId="0" borderId="6" xfId="36" applyFont="1" applyBorder="1" applyAlignment="1">
      <alignment horizontal="justify" vertical="center" wrapText="1"/>
    </xf>
    <xf numFmtId="0" fontId="53" fillId="0" borderId="0" xfId="52" applyFont="1" applyAlignment="1">
      <alignment vertical="top" wrapText="1"/>
    </xf>
    <xf numFmtId="0" fontId="6" fillId="0" borderId="6" xfId="36" applyFont="1" applyBorder="1" applyAlignment="1">
      <alignment horizontal="justify" vertical="center" wrapText="1"/>
    </xf>
    <xf numFmtId="49" fontId="12" fillId="9" borderId="5" xfId="30" applyNumberFormat="1" applyFont="1" applyFill="1" applyBorder="1" applyAlignment="1" applyProtection="1">
      <alignment horizontal="left" vertical="center" wrapText="1"/>
      <protection locked="0"/>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Border="1" applyAlignment="1">
      <alignment horizontal="left" vertical="center" wrapText="1"/>
    </xf>
    <xf numFmtId="0" fontId="0" fillId="0" borderId="5" xfId="54" applyFont="1" applyBorder="1" applyAlignment="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Alignment="1">
      <alignment horizontal="center" vertical="center" wrapText="1"/>
    </xf>
    <xf numFmtId="49" fontId="6" fillId="11" borderId="5" xfId="53" applyNumberFormat="1" applyFont="1" applyFill="1" applyBorder="1" applyAlignment="1">
      <alignment horizontal="left" vertical="center" wrapText="1"/>
    </xf>
    <xf numFmtId="49" fontId="6" fillId="2" borderId="5" xfId="53" applyNumberFormat="1" applyFont="1" applyFill="1" applyBorder="1" applyAlignment="1" applyProtection="1">
      <alignment horizontal="left" vertical="center" wrapText="1"/>
      <protection locked="0"/>
    </xf>
    <xf numFmtId="0" fontId="79" fillId="0" borderId="0" xfId="52" applyFont="1" applyAlignment="1">
      <alignment vertical="center" wrapText="1"/>
    </xf>
    <xf numFmtId="0" fontId="33" fillId="0" borderId="0" xfId="0" applyNumberFormat="1" applyFont="1" applyBorder="1" applyAlignment="1">
      <alignment horizontal="center" vertical="center" wrapText="1"/>
    </xf>
    <xf numFmtId="49" fontId="0" fillId="0" borderId="16" xfId="0" applyBorder="1">
      <alignment vertical="top"/>
    </xf>
    <xf numFmtId="0" fontId="44" fillId="0" borderId="0" xfId="0" applyNumberFormat="1" applyFont="1" applyBorder="1" applyAlignment="1">
      <alignment vertical="center"/>
    </xf>
    <xf numFmtId="49" fontId="69" fillId="9" borderId="5" xfId="30" applyNumberFormat="1" applyFill="1" applyBorder="1" applyAlignment="1" applyProtection="1">
      <alignment horizontal="left" vertical="center" wrapText="1"/>
      <protection locked="0"/>
    </xf>
    <xf numFmtId="49" fontId="6" fillId="0" borderId="5" xfId="41" applyBorder="1">
      <alignment vertical="top"/>
    </xf>
    <xf numFmtId="49" fontId="43" fillId="13" borderId="14" xfId="41" applyFont="1" applyFill="1" applyBorder="1" applyAlignment="1">
      <alignment horizontal="center" vertical="top"/>
    </xf>
    <xf numFmtId="0" fontId="6" fillId="8" borderId="5" xfId="53" applyFont="1" applyFill="1" applyBorder="1" applyAlignment="1">
      <alignment horizontal="left" vertical="center" wrapText="1"/>
    </xf>
    <xf numFmtId="0" fontId="6" fillId="0" borderId="5" xfId="53" applyFont="1" applyBorder="1" applyAlignment="1">
      <alignment horizontal="center" vertical="center" wrapText="1"/>
    </xf>
    <xf numFmtId="0" fontId="0" fillId="0" borderId="5" xfId="0" applyNumberFormat="1" applyBorder="1" applyAlignment="1">
      <alignment horizontal="center" vertical="center"/>
    </xf>
    <xf numFmtId="49" fontId="80" fillId="7" borderId="0" xfId="33" applyNumberFormat="1" applyFont="1" applyFill="1" applyBorder="1">
      <alignment horizontal="center" vertical="center" wrapText="1"/>
    </xf>
    <xf numFmtId="0" fontId="80" fillId="0" borderId="0" xfId="0" applyNumberFormat="1" applyFont="1" applyBorder="1" applyAlignment="1">
      <alignment horizontal="center" vertical="center"/>
    </xf>
    <xf numFmtId="0" fontId="80" fillId="0" borderId="0" xfId="47" applyFont="1" applyAlignment="1">
      <alignment horizontal="center" vertical="center" wrapText="1"/>
    </xf>
    <xf numFmtId="0" fontId="80" fillId="0" borderId="0" xfId="53" applyFont="1" applyAlignment="1">
      <alignment horizontal="center" vertical="center" wrapText="1"/>
    </xf>
    <xf numFmtId="0" fontId="6" fillId="0" borderId="5" xfId="47" applyFont="1" applyBorder="1" applyAlignment="1">
      <alignment horizontal="left" vertical="center" wrapText="1" indent="2"/>
    </xf>
    <xf numFmtId="49" fontId="6" fillId="0" borderId="0" xfId="54" applyNumberFormat="1" applyFont="1" applyAlignment="1">
      <alignment horizontal="center" vertical="center" wrapText="1"/>
    </xf>
    <xf numFmtId="0" fontId="0" fillId="8" borderId="5" xfId="52" applyFont="1" applyFill="1" applyBorder="1" applyAlignment="1">
      <alignment horizontal="left" vertical="center" wrapText="1" indent="1"/>
    </xf>
    <xf numFmtId="49" fontId="6" fillId="8" borderId="5" xfId="52" applyNumberFormat="1" applyFill="1" applyBorder="1" applyAlignment="1">
      <alignment horizontal="left" vertical="center" wrapText="1" indent="1"/>
    </xf>
    <xf numFmtId="49" fontId="6" fillId="0" borderId="5" xfId="52" applyNumberFormat="1" applyBorder="1" applyAlignment="1">
      <alignment horizontal="left" vertical="center" wrapText="1" indent="1"/>
    </xf>
    <xf numFmtId="0" fontId="81" fillId="0" borderId="0" xfId="0" applyNumberFormat="1" applyFont="1" applyBorder="1" applyAlignment="1">
      <alignment vertical="center"/>
    </xf>
    <xf numFmtId="49" fontId="6" fillId="13" borderId="13" xfId="54" applyNumberFormat="1" applyFont="1" applyFill="1" applyBorder="1" applyAlignment="1">
      <alignment horizontal="center" vertical="center" wrapText="1"/>
    </xf>
    <xf numFmtId="0" fontId="6" fillId="13" borderId="15" xfId="53" applyFont="1" applyFill="1" applyBorder="1" applyAlignment="1">
      <alignment horizontal="left" vertical="center" wrapText="1"/>
    </xf>
    <xf numFmtId="49" fontId="6" fillId="13" borderId="14" xfId="54" applyNumberFormat="1" applyFont="1" applyFill="1" applyBorder="1" applyAlignment="1">
      <alignment vertical="center" wrapText="1"/>
    </xf>
    <xf numFmtId="0" fontId="6" fillId="0" borderId="5" xfId="47" applyFont="1" applyBorder="1" applyAlignment="1">
      <alignment horizontal="left" vertical="center" wrapText="1" indent="3"/>
    </xf>
    <xf numFmtId="0" fontId="74" fillId="0" borderId="0" xfId="0" applyNumberFormat="1" applyFont="1" applyBorder="1" applyAlignment="1">
      <alignment horizontal="center" vertical="center"/>
    </xf>
    <xf numFmtId="0" fontId="6" fillId="13" borderId="14" xfId="53" applyFont="1" applyFill="1" applyBorder="1" applyAlignment="1">
      <alignment horizontal="left" vertical="center" wrapText="1"/>
    </xf>
    <xf numFmtId="49" fontId="6" fillId="0" borderId="23" xfId="54" applyNumberFormat="1" applyFont="1" applyBorder="1" applyAlignment="1">
      <alignment horizontal="center" vertical="center" wrapText="1"/>
    </xf>
    <xf numFmtId="0" fontId="6" fillId="0" borderId="23" xfId="47" applyFont="1" applyBorder="1" applyAlignment="1">
      <alignment horizontal="left" vertical="center" wrapText="1" indent="2"/>
    </xf>
    <xf numFmtId="0" fontId="6" fillId="0" borderId="23" xfId="53" applyFont="1" applyBorder="1" applyAlignment="1">
      <alignment horizontal="left" vertical="center" wrapText="1"/>
    </xf>
    <xf numFmtId="49" fontId="6" fillId="0" borderId="23" xfId="54" applyNumberFormat="1" applyFont="1" applyBorder="1" applyAlignment="1">
      <alignment vertical="center" wrapText="1"/>
    </xf>
    <xf numFmtId="49" fontId="6" fillId="11" borderId="5" xfId="53" applyNumberFormat="1" applyFont="1" applyFill="1" applyBorder="1" applyAlignment="1">
      <alignment horizontal="left" vertical="center" wrapText="1" indent="1"/>
    </xf>
    <xf numFmtId="0" fontId="74" fillId="0" borderId="0" xfId="54" applyFont="1" applyAlignment="1">
      <alignment horizontal="center" vertical="center" wrapText="1"/>
    </xf>
    <xf numFmtId="14" fontId="49" fillId="0" borderId="5" xfId="53" applyNumberFormat="1" applyFont="1" applyBorder="1" applyAlignment="1">
      <alignment horizontal="center" vertical="center" wrapText="1"/>
    </xf>
    <xf numFmtId="49" fontId="34" fillId="7" borderId="0" xfId="44" applyAlignment="1">
      <alignment vertical="top" wrapText="1"/>
    </xf>
    <xf numFmtId="49" fontId="29" fillId="0" borderId="15" xfId="33" applyNumberFormat="1" applyFont="1" applyBorder="1">
      <alignment horizontal="center" vertical="center" wrapText="1"/>
    </xf>
    <xf numFmtId="0" fontId="82" fillId="0" borderId="0" xfId="54" applyFont="1" applyAlignment="1">
      <alignment vertical="center"/>
    </xf>
    <xf numFmtId="0" fontId="83" fillId="0" borderId="0" xfId="54" applyFont="1" applyAlignment="1">
      <alignment vertical="center"/>
    </xf>
    <xf numFmtId="14" fontId="6" fillId="0" borderId="5" xfId="53" applyNumberFormat="1" applyFont="1" applyBorder="1" applyAlignment="1">
      <alignment horizontal="left" vertical="center" wrapText="1" indent="1"/>
    </xf>
    <xf numFmtId="0" fontId="74" fillId="0" borderId="0" xfId="54" applyFont="1" applyAlignment="1">
      <alignment horizontal="left" vertical="center" wrapText="1" indent="1"/>
    </xf>
    <xf numFmtId="0" fontId="72" fillId="0" borderId="0" xfId="54" applyFont="1" applyAlignment="1">
      <alignment horizontal="left" vertical="center" wrapText="1" indent="1"/>
    </xf>
    <xf numFmtId="0" fontId="84" fillId="0" borderId="0" xfId="54" applyFont="1" applyAlignment="1">
      <alignment horizontal="left" vertical="center" wrapText="1" indent="1"/>
    </xf>
    <xf numFmtId="0" fontId="85" fillId="0" borderId="0" xfId="54" applyFont="1" applyAlignment="1">
      <alignment horizontal="left" vertical="center" indent="1"/>
    </xf>
    <xf numFmtId="0" fontId="84" fillId="0" borderId="0" xfId="54" applyFont="1" applyAlignment="1">
      <alignment vertical="center" wrapText="1"/>
    </xf>
    <xf numFmtId="0" fontId="57" fillId="0" borderId="0" xfId="52" applyFont="1" applyAlignment="1">
      <alignment horizontal="left" vertical="center" wrapText="1"/>
    </xf>
    <xf numFmtId="0" fontId="58" fillId="0" borderId="0" xfId="52" applyFont="1" applyAlignment="1">
      <alignment horizontal="left" vertical="center" wrapText="1"/>
    </xf>
    <xf numFmtId="0" fontId="59" fillId="0" borderId="0" xfId="52" applyFont="1" applyAlignment="1">
      <alignment vertical="center" wrapText="1"/>
    </xf>
    <xf numFmtId="0" fontId="57" fillId="7" borderId="0" xfId="52" applyFont="1" applyFill="1" applyAlignment="1">
      <alignment vertical="center" wrapText="1"/>
    </xf>
    <xf numFmtId="0" fontId="60" fillId="7" borderId="0" xfId="52" applyFont="1" applyFill="1" applyAlignment="1">
      <alignment horizontal="right" vertical="center" wrapText="1" indent="1"/>
    </xf>
    <xf numFmtId="0" fontId="60" fillId="7" borderId="0" xfId="52" applyFont="1" applyFill="1" applyAlignment="1">
      <alignment horizontal="left" vertical="center" wrapText="1" indent="2"/>
    </xf>
    <xf numFmtId="0" fontId="57" fillId="0" borderId="0" xfId="52" applyFont="1" applyAlignment="1">
      <alignment vertical="center" wrapText="1"/>
    </xf>
    <xf numFmtId="0" fontId="58" fillId="0" borderId="0" xfId="52" applyFont="1" applyAlignment="1">
      <alignment horizontal="center" vertical="center" wrapText="1"/>
    </xf>
    <xf numFmtId="0" fontId="57" fillId="7" borderId="0" xfId="52" applyFont="1" applyFill="1" applyAlignment="1">
      <alignment horizontal="right" vertical="center" wrapText="1" indent="1"/>
    </xf>
    <xf numFmtId="0" fontId="61" fillId="7" borderId="0" xfId="52" applyFont="1" applyFill="1" applyAlignment="1">
      <alignment horizontal="center" vertical="center" wrapText="1"/>
    </xf>
    <xf numFmtId="0" fontId="62" fillId="7" borderId="0" xfId="52" applyFont="1" applyFill="1" applyAlignment="1">
      <alignment vertical="center" wrapText="1"/>
    </xf>
    <xf numFmtId="14" fontId="57" fillId="7" borderId="0" xfId="52" applyNumberFormat="1" applyFont="1" applyFill="1" applyAlignment="1">
      <alignment horizontal="left" vertical="center" wrapText="1"/>
    </xf>
    <xf numFmtId="0" fontId="58" fillId="7" borderId="0" xfId="52" applyFont="1" applyFill="1" applyAlignment="1">
      <alignment horizontal="center" vertical="center" wrapText="1"/>
    </xf>
    <xf numFmtId="0" fontId="57" fillId="7" borderId="0" xfId="52" applyFont="1" applyFill="1" applyAlignment="1">
      <alignment horizontal="left" vertical="center" wrapText="1" indent="1"/>
    </xf>
    <xf numFmtId="0" fontId="57" fillId="7" borderId="0" xfId="52" applyFont="1" applyFill="1" applyAlignment="1">
      <alignment horizontal="center" vertical="center" wrapText="1"/>
    </xf>
    <xf numFmtId="0" fontId="63" fillId="7" borderId="0" xfId="52" applyFont="1" applyFill="1" applyAlignment="1">
      <alignment horizontal="center" vertical="center" wrapText="1"/>
    </xf>
    <xf numFmtId="14" fontId="63" fillId="7" borderId="0" xfId="52" applyNumberFormat="1" applyFont="1" applyFill="1" applyAlignment="1">
      <alignment horizontal="center" vertical="center" wrapText="1"/>
    </xf>
    <xf numFmtId="0" fontId="63" fillId="7" borderId="0" xfId="52" applyFont="1" applyFill="1" applyAlignment="1">
      <alignment vertical="center" wrapText="1"/>
    </xf>
    <xf numFmtId="0" fontId="64" fillId="7" borderId="0" xfId="52" applyFont="1" applyFill="1" applyAlignment="1">
      <alignment vertical="center" wrapText="1"/>
    </xf>
    <xf numFmtId="0" fontId="56" fillId="0" borderId="0" xfId="52" applyFont="1" applyAlignment="1">
      <alignment horizontal="left" vertical="center" wrapText="1"/>
    </xf>
    <xf numFmtId="0" fontId="55" fillId="0" borderId="0" xfId="52" applyFont="1" applyAlignment="1">
      <alignment horizontal="left" vertical="center" wrapText="1"/>
    </xf>
    <xf numFmtId="0" fontId="55" fillId="0" borderId="0" xfId="52" applyFont="1" applyAlignment="1">
      <alignment vertical="center" wrapText="1"/>
    </xf>
    <xf numFmtId="0" fontId="55" fillId="0" borderId="0" xfId="52" applyFont="1" applyAlignment="1">
      <alignment horizontal="center" vertical="center" wrapText="1"/>
    </xf>
    <xf numFmtId="0" fontId="57" fillId="0" borderId="0" xfId="52" applyFont="1" applyAlignment="1">
      <alignment horizontal="right" vertical="center"/>
    </xf>
    <xf numFmtId="0" fontId="57" fillId="0" borderId="0" xfId="52" applyFont="1" applyAlignment="1">
      <alignment horizontal="center" vertical="center" wrapText="1"/>
    </xf>
    <xf numFmtId="49" fontId="6"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6" fillId="13" borderId="15" xfId="41" applyFont="1" applyFill="1" applyBorder="1" applyAlignment="1">
      <alignment horizontal="center" vertical="center" wrapText="1"/>
    </xf>
    <xf numFmtId="0" fontId="74" fillId="0" borderId="0" xfId="54" applyFont="1" applyAlignment="1">
      <alignment horizontal="left" vertical="center" indent="1"/>
    </xf>
    <xf numFmtId="14" fontId="6" fillId="8" borderId="5" xfId="53" applyNumberFormat="1" applyFont="1" applyFill="1" applyBorder="1" applyAlignment="1">
      <alignment horizontal="left" vertical="center" wrapText="1" indent="1"/>
    </xf>
    <xf numFmtId="0" fontId="29" fillId="0" borderId="0" xfId="54" applyFont="1" applyAlignment="1">
      <alignment horizontal="center" vertical="top" wrapText="1"/>
    </xf>
    <xf numFmtId="0" fontId="74" fillId="0" borderId="24" xfId="54" applyFont="1" applyBorder="1" applyAlignment="1">
      <alignment vertical="center"/>
    </xf>
    <xf numFmtId="0" fontId="6" fillId="0" borderId="5" xfId="33" applyFont="1" applyBorder="1">
      <alignment horizontal="center" vertical="center" wrapText="1"/>
    </xf>
    <xf numFmtId="49" fontId="0" fillId="0" borderId="5" xfId="0" applyBorder="1" applyAlignment="1">
      <alignment horizontal="center" vertical="center"/>
    </xf>
    <xf numFmtId="49" fontId="0" fillId="0" borderId="5" xfId="0" applyBorder="1" applyAlignment="1">
      <alignment horizontal="left" vertical="center"/>
    </xf>
    <xf numFmtId="0" fontId="72" fillId="0" borderId="0" xfId="0" applyNumberFormat="1" applyFont="1" applyAlignment="1">
      <alignment vertical="center"/>
    </xf>
    <xf numFmtId="0" fontId="8" fillId="10" borderId="5" xfId="54" applyFont="1" applyFill="1" applyBorder="1" applyAlignment="1">
      <alignment horizontal="center" vertical="center" wrapText="1"/>
    </xf>
    <xf numFmtId="0" fontId="8" fillId="10" borderId="5" xfId="0" applyNumberFormat="1" applyFont="1" applyFill="1" applyBorder="1" applyAlignment="1">
      <alignment horizontal="center" vertical="center"/>
    </xf>
    <xf numFmtId="49" fontId="0" fillId="0" borderId="5" xfId="0" applyBorder="1">
      <alignment vertical="top"/>
    </xf>
    <xf numFmtId="0" fontId="0" fillId="9" borderId="5" xfId="30" applyNumberFormat="1" applyFont="1" applyFill="1" applyBorder="1" applyAlignment="1" applyProtection="1">
      <alignment horizontal="left" vertical="center" wrapText="1"/>
      <protection locked="0"/>
    </xf>
    <xf numFmtId="0" fontId="6" fillId="0" borderId="5" xfId="47" applyFont="1" applyBorder="1" applyAlignment="1">
      <alignment horizontal="left" vertical="center" wrapText="1" indent="1"/>
    </xf>
    <xf numFmtId="0" fontId="6" fillId="0" borderId="0" xfId="47" applyFont="1" applyAlignment="1">
      <alignment horizontal="left" vertical="center" wrapText="1" indent="2"/>
    </xf>
    <xf numFmtId="0" fontId="6" fillId="0" borderId="0" xfId="53" applyFont="1" applyAlignment="1">
      <alignment horizontal="left" vertical="center" wrapText="1"/>
    </xf>
    <xf numFmtId="0" fontId="6" fillId="0" borderId="5" xfId="47" applyFont="1" applyBorder="1" applyAlignment="1">
      <alignment horizontal="left" vertical="center" wrapText="1" indent="4"/>
    </xf>
    <xf numFmtId="49" fontId="6" fillId="13" borderId="25" xfId="54" applyNumberFormat="1" applyFont="1" applyFill="1" applyBorder="1" applyAlignment="1">
      <alignment horizontal="center" vertical="center" wrapText="1"/>
    </xf>
    <xf numFmtId="0" fontId="6" fillId="13" borderId="17" xfId="53" applyFont="1" applyFill="1" applyBorder="1" applyAlignment="1">
      <alignment horizontal="left" vertical="center" wrapText="1"/>
    </xf>
    <xf numFmtId="49" fontId="6" fillId="13" borderId="18" xfId="54" applyNumberFormat="1" applyFont="1" applyFill="1" applyBorder="1" applyAlignment="1">
      <alignment vertical="center" wrapText="1"/>
    </xf>
    <xf numFmtId="49" fontId="6" fillId="13" borderId="19" xfId="54" applyNumberFormat="1" applyFont="1" applyFill="1" applyBorder="1" applyAlignment="1">
      <alignment horizontal="center" vertical="center" wrapText="1"/>
    </xf>
    <xf numFmtId="49" fontId="40" fillId="13" borderId="23" xfId="0" applyFont="1" applyFill="1" applyBorder="1" applyAlignment="1">
      <alignment horizontal="left" vertical="center" indent="3"/>
    </xf>
    <xf numFmtId="0" fontId="6" fillId="13" borderId="21" xfId="53" applyFont="1" applyFill="1" applyBorder="1" applyAlignment="1">
      <alignment horizontal="left" vertical="center" wrapText="1"/>
    </xf>
    <xf numFmtId="49" fontId="6" fillId="0" borderId="16" xfId="49" applyNumberFormat="1" applyFont="1" applyBorder="1" applyAlignment="1">
      <alignment horizontal="left" vertical="center" wrapText="1"/>
    </xf>
    <xf numFmtId="49" fontId="8" fillId="13" borderId="13" xfId="41" applyFont="1" applyFill="1" applyBorder="1" applyAlignment="1">
      <alignment horizontal="center" vertical="center"/>
    </xf>
    <xf numFmtId="49" fontId="40" fillId="13" borderId="14" xfId="41" applyFont="1" applyFill="1" applyBorder="1" applyAlignment="1">
      <alignment horizontal="left" vertical="center"/>
    </xf>
    <xf numFmtId="49" fontId="0" fillId="0" borderId="17" xfId="0" applyBorder="1" applyAlignment="1">
      <alignment horizontal="center" vertical="center"/>
    </xf>
    <xf numFmtId="0" fontId="65" fillId="7" borderId="0" xfId="52" applyFont="1" applyFill="1" applyAlignment="1">
      <alignment vertical="center" wrapText="1"/>
    </xf>
    <xf numFmtId="0" fontId="66" fillId="0" borderId="0" xfId="54" applyFont="1" applyAlignment="1">
      <alignment vertical="center" wrapText="1"/>
    </xf>
    <xf numFmtId="0" fontId="66" fillId="0" borderId="0" xfId="32" applyFont="1" applyBorder="1" applyAlignment="1">
      <alignment vertical="center" wrapText="1"/>
    </xf>
    <xf numFmtId="0" fontId="66" fillId="0" borderId="0" xfId="49" applyFont="1"/>
    <xf numFmtId="49" fontId="67" fillId="0" borderId="0" xfId="0" applyFont="1">
      <alignment vertical="top"/>
    </xf>
    <xf numFmtId="49" fontId="68" fillId="0" borderId="0" xfId="0" applyFont="1" applyBorder="1">
      <alignment vertical="top"/>
    </xf>
    <xf numFmtId="49" fontId="0" fillId="0" borderId="0" xfId="0" applyBorder="1" applyAlignment="1">
      <alignment horizontal="right" vertical="center" wrapText="1" indent="1"/>
    </xf>
    <xf numFmtId="49" fontId="6" fillId="0" borderId="26" xfId="0" applyFont="1" applyBorder="1">
      <alignment vertical="top"/>
    </xf>
    <xf numFmtId="49" fontId="6" fillId="0" borderId="26" xfId="0" applyFont="1" applyBorder="1" applyAlignment="1">
      <alignment vertical="top" wrapText="1"/>
    </xf>
    <xf numFmtId="0" fontId="6" fillId="9" borderId="5" xfId="53" applyFont="1" applyFill="1" applyBorder="1" applyAlignment="1" applyProtection="1">
      <alignment horizontal="left" vertical="center" wrapText="1"/>
      <protection locked="0"/>
    </xf>
    <xf numFmtId="0" fontId="35" fillId="7" borderId="0" xfId="43" applyNumberFormat="1" applyFont="1" applyFill="1" applyBorder="1" applyAlignment="1">
      <alignment horizontal="left" vertical="center" wrapText="1"/>
    </xf>
    <xf numFmtId="0" fontId="34" fillId="7" borderId="0" xfId="43" applyNumberFormat="1" applyFont="1" applyFill="1" applyBorder="1" applyAlignment="1">
      <alignment vertical="top" wrapText="1"/>
    </xf>
    <xf numFmtId="0" fontId="35" fillId="7" borderId="0" xfId="43" applyNumberFormat="1" applyFont="1" applyFill="1" applyBorder="1" applyAlignment="1">
      <alignment vertical="center" wrapText="1"/>
    </xf>
    <xf numFmtId="0" fontId="34" fillId="7" borderId="0" xfId="43" applyNumberFormat="1" applyFont="1" applyFill="1" applyBorder="1" applyAlignment="1">
      <alignment vertical="center" wrapText="1"/>
    </xf>
    <xf numFmtId="0" fontId="74" fillId="0" borderId="0" xfId="41" applyNumberFormat="1" applyFont="1">
      <alignment vertical="top"/>
    </xf>
    <xf numFmtId="49" fontId="74" fillId="0" borderId="0" xfId="41" applyFont="1">
      <alignment vertical="top"/>
    </xf>
    <xf numFmtId="0" fontId="19" fillId="10" borderId="5" xfId="54" applyFont="1" applyFill="1" applyBorder="1" applyAlignment="1">
      <alignment horizontal="center" vertical="center" wrapText="1"/>
    </xf>
    <xf numFmtId="49" fontId="6" fillId="0" borderId="5" xfId="0" applyFont="1" applyBorder="1" applyAlignment="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6" fillId="0" borderId="5" xfId="0" applyFont="1" applyBorder="1" applyAlignment="1">
      <alignment horizontal="right" vertical="center"/>
    </xf>
    <xf numFmtId="0" fontId="102" fillId="0" borderId="0" xfId="0" applyNumberFormat="1" applyFont="1" applyAlignment="1">
      <alignment vertical="center"/>
    </xf>
    <xf numFmtId="49" fontId="56" fillId="0" borderId="0" xfId="53" applyNumberFormat="1" applyFont="1" applyAlignment="1">
      <alignment horizontal="center" vertical="center" wrapText="1"/>
    </xf>
    <xf numFmtId="0" fontId="56" fillId="0" borderId="0" xfId="47" applyFont="1" applyAlignment="1">
      <alignment vertical="center" wrapText="1"/>
    </xf>
    <xf numFmtId="49" fontId="56" fillId="0" borderId="0" xfId="53" applyNumberFormat="1" applyFont="1" applyAlignment="1">
      <alignment vertical="center" wrapText="1"/>
    </xf>
    <xf numFmtId="49" fontId="103" fillId="0" borderId="0" xfId="53" applyNumberFormat="1" applyFont="1" applyAlignment="1">
      <alignment vertical="center" wrapText="1"/>
    </xf>
    <xf numFmtId="0" fontId="56" fillId="0" borderId="0" xfId="47" applyFont="1" applyAlignment="1">
      <alignment horizontal="right" vertical="center" wrapText="1"/>
    </xf>
    <xf numFmtId="0" fontId="102" fillId="0" borderId="0" xfId="0" applyNumberFormat="1" applyFont="1" applyBorder="1" applyAlignment="1">
      <alignment vertical="center"/>
    </xf>
    <xf numFmtId="49" fontId="6" fillId="11" borderId="5" xfId="53" applyNumberFormat="1" applyFont="1" applyFill="1" applyBorder="1" applyAlignment="1">
      <alignment horizontal="center" vertical="center" wrapText="1"/>
    </xf>
    <xf numFmtId="0" fontId="6" fillId="7" borderId="26" xfId="54" applyFont="1" applyFill="1" applyBorder="1" applyAlignment="1">
      <alignment horizontal="center" vertical="center" wrapText="1"/>
    </xf>
    <xf numFmtId="0" fontId="6" fillId="7" borderId="28" xfId="54" applyFont="1" applyFill="1" applyBorder="1" applyAlignment="1">
      <alignment horizontal="center" vertical="center" wrapText="1"/>
    </xf>
    <xf numFmtId="0" fontId="6" fillId="7" borderId="16" xfId="54" applyFont="1" applyFill="1" applyBorder="1" applyAlignment="1">
      <alignment horizontal="center" vertical="center" wrapText="1"/>
    </xf>
    <xf numFmtId="0" fontId="6" fillId="7" borderId="0" xfId="54" applyFont="1" applyFill="1" applyAlignment="1">
      <alignment vertical="center" wrapText="1"/>
    </xf>
    <xf numFmtId="0" fontId="8" fillId="7" borderId="0" xfId="54" applyFont="1" applyFill="1" applyAlignment="1">
      <alignment horizontal="center" vertical="center" wrapText="1"/>
    </xf>
    <xf numFmtId="0" fontId="18" fillId="0" borderId="0" xfId="54" applyFont="1" applyAlignment="1">
      <alignment vertical="center" wrapText="1"/>
    </xf>
    <xf numFmtId="0" fontId="6" fillId="0" borderId="0" xfId="47" applyFont="1" applyAlignment="1">
      <alignment horizontal="left" vertical="center" wrapText="1"/>
    </xf>
    <xf numFmtId="0" fontId="29" fillId="7" borderId="0" xfId="33" applyFont="1" applyFill="1" applyBorder="1">
      <alignment horizontal="center" vertical="center" wrapText="1"/>
    </xf>
    <xf numFmtId="0" fontId="6" fillId="0" borderId="0" xfId="47" applyFont="1" applyAlignment="1">
      <alignment horizontal="right" vertical="center" wrapText="1"/>
    </xf>
    <xf numFmtId="0" fontId="73" fillId="7" borderId="0" xfId="54" applyFont="1" applyFill="1" applyAlignment="1">
      <alignment vertical="center" wrapText="1"/>
    </xf>
    <xf numFmtId="0" fontId="6" fillId="0" borderId="0" xfId="0" applyNumberFormat="1" applyFont="1" applyBorder="1" applyAlignment="1">
      <alignment vertical="center"/>
    </xf>
    <xf numFmtId="49" fontId="0" fillId="13" borderId="13" xfId="0" applyFill="1" applyBorder="1">
      <alignment vertical="top"/>
    </xf>
    <xf numFmtId="4" fontId="6" fillId="0" borderId="5" xfId="30" applyNumberFormat="1" applyFont="1" applyFill="1" applyBorder="1" applyAlignment="1" applyProtection="1">
      <alignment vertical="center" wrapText="1"/>
    </xf>
    <xf numFmtId="49" fontId="6" fillId="0" borderId="5" xfId="54" applyNumberFormat="1" applyFont="1" applyBorder="1" applyAlignment="1">
      <alignment horizontal="left" vertical="center" wrapText="1" indent="7"/>
    </xf>
    <xf numFmtId="0" fontId="74" fillId="7" borderId="0" xfId="33" applyFont="1" applyFill="1" applyBorder="1">
      <alignment horizontal="center" vertical="center" wrapText="1"/>
    </xf>
    <xf numFmtId="49" fontId="74" fillId="7" borderId="0" xfId="33" applyNumberFormat="1" applyFont="1" applyFill="1" applyBorder="1">
      <alignment horizontal="center" vertical="center" wrapText="1"/>
    </xf>
    <xf numFmtId="0" fontId="18" fillId="0" borderId="0" xfId="55" applyFont="1" applyAlignment="1">
      <alignment horizontal="center" vertical="center" wrapText="1"/>
    </xf>
    <xf numFmtId="0" fontId="6" fillId="0" borderId="0" xfId="53" applyFont="1" applyAlignment="1">
      <alignment vertical="center" wrapText="1"/>
    </xf>
    <xf numFmtId="0" fontId="0" fillId="0" borderId="0" xfId="0" applyNumberFormat="1" applyBorder="1" applyAlignment="1">
      <alignment horizontal="center" vertical="center"/>
    </xf>
    <xf numFmtId="0" fontId="6" fillId="7" borderId="17" xfId="54" applyFont="1" applyFill="1" applyBorder="1" applyAlignment="1">
      <alignment vertical="center" wrapText="1"/>
    </xf>
    <xf numFmtId="0" fontId="74" fillId="0" borderId="0" xfId="53" applyFont="1" applyAlignment="1">
      <alignment vertical="center" wrapText="1"/>
    </xf>
    <xf numFmtId="0" fontId="6" fillId="0" borderId="5" xfId="54" applyFont="1" applyBorder="1" applyAlignment="1">
      <alignment horizontal="left" vertical="center" wrapText="1"/>
    </xf>
    <xf numFmtId="0" fontId="6" fillId="7" borderId="5" xfId="54" applyFont="1" applyFill="1" applyBorder="1" applyAlignment="1">
      <alignment horizontal="left" vertical="center" wrapText="1"/>
    </xf>
    <xf numFmtId="49" fontId="74" fillId="7" borderId="15" xfId="33" applyNumberFormat="1" applyFont="1" applyFill="1" applyBorder="1">
      <alignment horizontal="center" vertical="center" wrapText="1"/>
    </xf>
    <xf numFmtId="49" fontId="72" fillId="0" borderId="0" xfId="54" applyNumberFormat="1" applyFont="1" applyAlignment="1">
      <alignment vertical="center" wrapText="1"/>
    </xf>
    <xf numFmtId="0" fontId="72" fillId="0" borderId="0" xfId="0" applyNumberFormat="1" applyFont="1" applyBorder="1" applyAlignment="1">
      <alignment vertical="center"/>
    </xf>
    <xf numFmtId="49" fontId="37" fillId="0" borderId="5" xfId="53" applyNumberFormat="1" applyFont="1" applyBorder="1" applyAlignment="1">
      <alignment vertical="center" wrapText="1"/>
    </xf>
    <xf numFmtId="0" fontId="6" fillId="0" borderId="0" xfId="54" applyFont="1" applyAlignment="1">
      <alignment horizontal="right" vertical="top" wrapText="1"/>
    </xf>
    <xf numFmtId="49" fontId="0" fillId="0" borderId="0" xfId="54" applyNumberFormat="1" applyFont="1" applyAlignment="1">
      <alignment horizontal="left" vertical="top"/>
    </xf>
    <xf numFmtId="49" fontId="0" fillId="0" borderId="0" xfId="54" applyNumberFormat="1" applyFont="1" applyAlignment="1">
      <alignment vertical="center" wrapText="1"/>
    </xf>
    <xf numFmtId="0" fontId="6" fillId="0" borderId="0" xfId="54" applyFont="1" applyAlignment="1">
      <alignment vertical="top" wrapText="1"/>
    </xf>
    <xf numFmtId="49" fontId="0" fillId="0" borderId="0" xfId="54" applyNumberFormat="1" applyFont="1" applyAlignment="1">
      <alignment vertical="center"/>
    </xf>
    <xf numFmtId="49" fontId="74" fillId="0" borderId="0" xfId="54" applyNumberFormat="1" applyFont="1" applyAlignment="1">
      <alignment vertical="center"/>
    </xf>
    <xf numFmtId="0" fontId="104" fillId="0" borderId="0" xfId="0" applyNumberFormat="1" applyFont="1" applyBorder="1" applyAlignment="1">
      <alignment vertical="center"/>
    </xf>
    <xf numFmtId="0" fontId="6" fillId="7" borderId="26" xfId="54" applyFont="1" applyFill="1" applyBorder="1" applyAlignment="1">
      <alignment vertical="center" wrapText="1"/>
    </xf>
    <xf numFmtId="0" fontId="6" fillId="7" borderId="28" xfId="54" applyFont="1" applyFill="1" applyBorder="1" applyAlignment="1">
      <alignment vertical="center" wrapText="1"/>
    </xf>
    <xf numFmtId="49" fontId="28" fillId="13" borderId="13" xfId="0" applyFont="1" applyFill="1" applyBorder="1" applyAlignment="1">
      <alignment horizontal="center" vertical="center"/>
    </xf>
    <xf numFmtId="49" fontId="28" fillId="13" borderId="15" xfId="0" applyFont="1" applyFill="1" applyBorder="1" applyAlignment="1">
      <alignment horizontal="left" vertical="center"/>
    </xf>
    <xf numFmtId="0" fontId="6" fillId="7" borderId="5" xfId="54" applyFont="1" applyFill="1" applyBorder="1" applyAlignment="1">
      <alignment horizontal="left" vertical="center" wrapText="1" indent="1"/>
    </xf>
    <xf numFmtId="0" fontId="6" fillId="7" borderId="5" xfId="54" applyFont="1" applyFill="1" applyBorder="1" applyAlignment="1">
      <alignment horizontal="left" vertical="center" wrapText="1" indent="2"/>
    </xf>
    <xf numFmtId="0" fontId="6" fillId="7" borderId="5" xfId="54" applyFont="1" applyFill="1" applyBorder="1" applyAlignment="1">
      <alignment horizontal="left" vertical="center" wrapText="1" indent="3"/>
    </xf>
    <xf numFmtId="49" fontId="40" fillId="13" borderId="15" xfId="0" applyFont="1" applyFill="1" applyBorder="1" applyAlignment="1">
      <alignment horizontal="left" vertical="center" indent="4"/>
    </xf>
    <xf numFmtId="0" fontId="6" fillId="7" borderId="5" xfId="54" applyFont="1" applyFill="1" applyBorder="1" applyAlignment="1">
      <alignment horizontal="left" vertical="center" wrapText="1" indent="4"/>
    </xf>
    <xf numFmtId="0" fontId="6" fillId="7" borderId="5" xfId="54" applyFont="1" applyFill="1" applyBorder="1" applyAlignment="1">
      <alignment horizontal="left" vertical="center" wrapText="1" indent="5"/>
    </xf>
    <xf numFmtId="49" fontId="40" fillId="13" borderId="15" xfId="0" applyFont="1" applyFill="1" applyBorder="1" applyAlignment="1">
      <alignment horizontal="left" vertical="center" indent="5"/>
    </xf>
    <xf numFmtId="49" fontId="40" fillId="13" borderId="15" xfId="0" applyFont="1" applyFill="1" applyBorder="1" applyAlignment="1">
      <alignment horizontal="left" vertical="center" indent="6"/>
    </xf>
    <xf numFmtId="49" fontId="6" fillId="13" borderId="14" xfId="53" applyNumberFormat="1" applyFont="1" applyFill="1" applyBorder="1" applyAlignment="1">
      <alignment horizontal="center" vertical="center" wrapText="1"/>
    </xf>
    <xf numFmtId="0" fontId="6" fillId="0" borderId="5" xfId="54" applyFont="1" applyBorder="1" applyAlignment="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lignment horizontal="center" vertical="center" wrapText="1"/>
    </xf>
    <xf numFmtId="49" fontId="6" fillId="13" borderId="15" xfId="54" applyNumberFormat="1" applyFont="1" applyFill="1" applyBorder="1" applyAlignment="1">
      <alignment horizontal="left" vertical="center" wrapText="1" indent="4"/>
    </xf>
    <xf numFmtId="4" fontId="0" fillId="13" borderId="15" xfId="0" applyNumberFormat="1" applyFill="1" applyBorder="1" applyAlignment="1">
      <alignment horizontal="right" vertical="center"/>
    </xf>
    <xf numFmtId="49" fontId="0" fillId="13" borderId="15" xfId="53" applyNumberFormat="1" applyFont="1" applyFill="1" applyBorder="1" applyAlignment="1">
      <alignment horizontal="center" vertical="center" wrapText="1"/>
    </xf>
    <xf numFmtId="49" fontId="40" fillId="13" borderId="13" xfId="0" applyFont="1" applyFill="1" applyBorder="1" applyAlignment="1">
      <alignment vertical="center" wrapText="1"/>
    </xf>
    <xf numFmtId="49" fontId="40" fillId="13" borderId="15" xfId="0" applyFont="1" applyFill="1" applyBorder="1" applyAlignment="1">
      <alignment vertical="center"/>
    </xf>
    <xf numFmtId="49" fontId="40" fillId="13" borderId="15" xfId="0" applyFont="1" applyFill="1" applyBorder="1" applyAlignment="1">
      <alignment vertical="center" wrapText="1"/>
    </xf>
    <xf numFmtId="0" fontId="6" fillId="7" borderId="5" xfId="54" applyFont="1" applyFill="1" applyBorder="1" applyAlignment="1">
      <alignment vertical="center" wrapText="1"/>
    </xf>
    <xf numFmtId="0" fontId="6" fillId="0" borderId="5" xfId="53" applyFont="1" applyBorder="1" applyAlignment="1">
      <alignment vertical="center" wrapText="1"/>
    </xf>
    <xf numFmtId="4" fontId="74" fillId="0" borderId="5" xfId="30" applyNumberFormat="1" applyFont="1" applyFill="1" applyBorder="1" applyAlignment="1" applyProtection="1">
      <alignment horizontal="center" vertical="center" wrapText="1"/>
    </xf>
    <xf numFmtId="49" fontId="6" fillId="0" borderId="5" xfId="53" applyNumberFormat="1" applyFont="1" applyBorder="1" applyAlignment="1">
      <alignment vertical="center" wrapText="1"/>
    </xf>
    <xf numFmtId="49" fontId="74" fillId="0" borderId="0" xfId="0" applyFont="1" applyAlignment="1">
      <alignment vertical="center"/>
    </xf>
    <xf numFmtId="0" fontId="47" fillId="0" borderId="0" xfId="47" applyFont="1" applyAlignment="1">
      <alignment vertical="center" wrapText="1"/>
    </xf>
    <xf numFmtId="49" fontId="40" fillId="13" borderId="13" xfId="0" applyFont="1" applyFill="1" applyBorder="1" applyAlignment="1">
      <alignment horizontal="left" vertical="center"/>
    </xf>
    <xf numFmtId="49" fontId="40" fillId="13" borderId="13" xfId="0" applyFont="1" applyFill="1" applyBorder="1" applyAlignment="1">
      <alignment horizontal="left" vertical="center" indent="1"/>
    </xf>
    <xf numFmtId="4" fontId="75" fillId="13" borderId="14" xfId="0" applyNumberFormat="1" applyFont="1" applyFill="1" applyBorder="1" applyAlignment="1">
      <alignment horizontal="right"/>
    </xf>
    <xf numFmtId="0" fontId="0" fillId="7" borderId="5" xfId="52" applyFont="1" applyFill="1" applyBorder="1" applyAlignment="1">
      <alignment horizontal="right" vertical="center" wrapText="1" indent="1"/>
    </xf>
    <xf numFmtId="0" fontId="6" fillId="0" borderId="5" xfId="54" applyFont="1" applyBorder="1" applyAlignment="1">
      <alignment vertical="top" wrapText="1"/>
    </xf>
    <xf numFmtId="49" fontId="29" fillId="7" borderId="15" xfId="33" applyNumberFormat="1" applyFont="1" applyFill="1" applyBorder="1">
      <alignment horizontal="center" vertical="center" wrapText="1"/>
    </xf>
    <xf numFmtId="0" fontId="29" fillId="7" borderId="15" xfId="33" applyFont="1" applyFill="1" applyBorder="1">
      <alignment horizontal="center" vertical="center" wrapText="1"/>
    </xf>
    <xf numFmtId="0" fontId="74" fillId="7" borderId="15" xfId="33" applyFont="1" applyFill="1" applyBorder="1">
      <alignment horizontal="center" vertical="center" wrapText="1"/>
    </xf>
    <xf numFmtId="0" fontId="6" fillId="0" borderId="5" xfId="47" applyFont="1" applyBorder="1" applyAlignment="1">
      <alignment vertical="center" wrapText="1"/>
    </xf>
    <xf numFmtId="0" fontId="6" fillId="0" borderId="5" xfId="54" applyFont="1" applyBorder="1" applyAlignment="1">
      <alignment horizontal="left" vertical="center" wrapText="1" indent="6"/>
    </xf>
    <xf numFmtId="49" fontId="29" fillId="7" borderId="23" xfId="33" applyNumberFormat="1" applyFont="1" applyFill="1" applyBorder="1">
      <alignment horizontal="center" vertical="center" wrapText="1"/>
    </xf>
    <xf numFmtId="0" fontId="29" fillId="7" borderId="23" xfId="33" applyFont="1" applyFill="1" applyBorder="1">
      <alignment horizontal="center" vertical="center" wrapText="1"/>
    </xf>
    <xf numFmtId="0" fontId="74" fillId="7" borderId="23" xfId="33" applyFont="1" applyFill="1" applyBorder="1">
      <alignment horizontal="center" vertical="center" wrapText="1"/>
    </xf>
    <xf numFmtId="0" fontId="6" fillId="12" borderId="5" xfId="45" applyFont="1" applyFill="1" applyBorder="1" applyAlignment="1">
      <alignment horizontal="center" vertical="center" wrapText="1"/>
    </xf>
    <xf numFmtId="0" fontId="0" fillId="12" borderId="13" xfId="45" applyFont="1" applyFill="1" applyBorder="1" applyAlignment="1">
      <alignment horizontal="center" vertical="center" wrapText="1"/>
    </xf>
    <xf numFmtId="0" fontId="0" fillId="12" borderId="14" xfId="45" applyFont="1" applyFill="1" applyBorder="1" applyAlignment="1">
      <alignment horizontal="center" vertical="center" wrapText="1"/>
    </xf>
    <xf numFmtId="0" fontId="6" fillId="12" borderId="23" xfId="45" applyFont="1" applyFill="1" applyBorder="1" applyAlignment="1">
      <alignment horizontal="center" vertical="center" wrapText="1"/>
    </xf>
    <xf numFmtId="0" fontId="6" fillId="0" borderId="13" xfId="53" applyFont="1" applyBorder="1" applyAlignment="1">
      <alignment horizontal="left" vertical="center"/>
    </xf>
    <xf numFmtId="49" fontId="6" fillId="0" borderId="13" xfId="0" applyFont="1" applyBorder="1">
      <alignment vertical="top"/>
    </xf>
    <xf numFmtId="49" fontId="37" fillId="0" borderId="13" xfId="0" applyFont="1" applyBorder="1">
      <alignment vertical="top"/>
    </xf>
    <xf numFmtId="0" fontId="37" fillId="0" borderId="13" xfId="53" applyFont="1" applyBorder="1" applyAlignment="1">
      <alignment horizontal="left" vertical="center"/>
    </xf>
    <xf numFmtId="49" fontId="6" fillId="0" borderId="45" xfId="0" applyFont="1" applyBorder="1" applyAlignment="1">
      <alignment vertical="center" wrapText="1"/>
    </xf>
    <xf numFmtId="0" fontId="6" fillId="0" borderId="16" xfId="54" applyFont="1" applyBorder="1" applyAlignment="1">
      <alignment vertical="center" wrapText="1"/>
    </xf>
    <xf numFmtId="0" fontId="6" fillId="0" borderId="28" xfId="54" applyFont="1" applyBorder="1" applyAlignment="1">
      <alignment vertical="center" wrapText="1"/>
    </xf>
    <xf numFmtId="0" fontId="6" fillId="0" borderId="26" xfId="54" applyFont="1" applyBorder="1" applyAlignment="1">
      <alignment vertical="center" wrapText="1"/>
    </xf>
    <xf numFmtId="0" fontId="18" fillId="0" borderId="0" xfId="55" applyFont="1" applyAlignment="1">
      <alignment vertical="center" wrapText="1"/>
    </xf>
    <xf numFmtId="49" fontId="37" fillId="13" borderId="14" xfId="53" applyNumberFormat="1" applyFont="1" applyFill="1" applyBorder="1" applyAlignment="1">
      <alignment horizontal="center" vertical="center" wrapText="1"/>
    </xf>
    <xf numFmtId="0" fontId="103" fillId="0" borderId="0" xfId="47" applyFont="1" applyAlignment="1">
      <alignment horizontal="left" vertical="center" wrapText="1"/>
    </xf>
    <xf numFmtId="49" fontId="74" fillId="7" borderId="23" xfId="33" applyNumberFormat="1" applyFont="1" applyFill="1" applyBorder="1">
      <alignment horizontal="center" vertical="center" wrapText="1"/>
    </xf>
    <xf numFmtId="49" fontId="6" fillId="7" borderId="5" xfId="53" applyNumberFormat="1" applyFont="1" applyFill="1" applyBorder="1" applyAlignment="1">
      <alignment horizontal="center" vertical="center" wrapText="1"/>
    </xf>
    <xf numFmtId="169" fontId="0" fillId="9" borderId="5" xfId="0" applyNumberFormat="1" applyFill="1" applyBorder="1" applyAlignment="1" applyProtection="1">
      <alignment horizontal="right" vertical="center"/>
      <protection locked="0"/>
    </xf>
    <xf numFmtId="4" fontId="0" fillId="13" borderId="13" xfId="0" applyNumberFormat="1" applyFill="1" applyBorder="1" applyAlignment="1">
      <alignment horizontal="right" vertical="center"/>
    </xf>
    <xf numFmtId="0" fontId="29" fillId="7" borderId="0" xfId="33" applyFont="1" applyFill="1" applyBorder="1" applyAlignment="1">
      <alignment vertical="center" wrapText="1"/>
    </xf>
    <xf numFmtId="0" fontId="29" fillId="7" borderId="0" xfId="33" applyFont="1" applyFill="1" applyBorder="1" applyAlignment="1">
      <alignment horizontal="left" vertical="center" wrapText="1" indent="2"/>
    </xf>
    <xf numFmtId="49" fontId="40" fillId="0" borderId="0" xfId="0" applyFont="1" applyBorder="1" applyAlignment="1">
      <alignment horizontal="left" vertical="center"/>
    </xf>
    <xf numFmtId="49" fontId="40" fillId="0" borderId="0" xfId="0" applyFont="1" applyBorder="1" applyAlignment="1">
      <alignment horizontal="left" vertical="center" indent="2"/>
    </xf>
    <xf numFmtId="49" fontId="28" fillId="0" borderId="0" xfId="0" applyFont="1" applyBorder="1" applyAlignment="1">
      <alignment horizontal="left" vertical="center"/>
    </xf>
    <xf numFmtId="49" fontId="0" fillId="0" borderId="0" xfId="53" applyNumberFormat="1" applyFont="1" applyAlignment="1">
      <alignment horizontal="center" vertical="center" wrapText="1"/>
    </xf>
    <xf numFmtId="49" fontId="37" fillId="0" borderId="0" xfId="53" applyNumberFormat="1" applyFont="1" applyAlignment="1">
      <alignment horizontal="center" vertical="center" wrapText="1"/>
    </xf>
    <xf numFmtId="49" fontId="11" fillId="0" borderId="0" xfId="0" applyFont="1">
      <alignment vertical="top"/>
    </xf>
    <xf numFmtId="4" fontId="6" fillId="9" borderId="5" xfId="30" applyNumberFormat="1" applyFont="1" applyFill="1" applyBorder="1" applyAlignment="1" applyProtection="1">
      <alignment horizontal="right" vertical="center" wrapText="1"/>
      <protection locked="0"/>
    </xf>
    <xf numFmtId="4" fontId="0" fillId="7" borderId="5" xfId="0" applyNumberFormat="1" applyFill="1" applyBorder="1" applyAlignment="1">
      <alignment horizontal="right" vertical="center"/>
    </xf>
    <xf numFmtId="49" fontId="6" fillId="7" borderId="16" xfId="54" applyNumberFormat="1" applyFont="1" applyFill="1" applyBorder="1" applyAlignment="1">
      <alignment horizontal="center" vertical="center" wrapText="1"/>
    </xf>
    <xf numFmtId="49" fontId="6" fillId="0" borderId="5" xfId="0" applyFont="1" applyBorder="1" applyAlignment="1">
      <alignment vertical="top" wrapText="1"/>
    </xf>
    <xf numFmtId="0" fontId="0" fillId="13" borderId="15" xfId="0" applyNumberFormat="1" applyFill="1" applyBorder="1" applyAlignment="1">
      <alignment vertical="center"/>
    </xf>
    <xf numFmtId="0" fontId="6" fillId="0" borderId="0" xfId="53" applyFont="1" applyAlignment="1">
      <alignment horizontal="left" vertical="center" wrapText="1" indent="1"/>
    </xf>
    <xf numFmtId="0" fontId="0" fillId="0" borderId="0" xfId="52" applyFont="1" applyAlignment="1">
      <alignment horizontal="right" vertical="center" wrapText="1" indent="1"/>
    </xf>
    <xf numFmtId="0" fontId="0" fillId="0" borderId="0" xfId="0" applyNumberFormat="1" applyAlignment="1">
      <alignment horizontal="left" vertical="top" wrapText="1"/>
    </xf>
    <xf numFmtId="49" fontId="56" fillId="0" borderId="0" xfId="54" applyNumberFormat="1" applyFont="1" applyAlignment="1">
      <alignment vertical="center" wrapText="1"/>
    </xf>
    <xf numFmtId="0" fontId="105" fillId="7" borderId="0" xfId="54" applyFont="1" applyFill="1" applyAlignment="1">
      <alignment vertical="center" wrapText="1"/>
    </xf>
    <xf numFmtId="0" fontId="56" fillId="7" borderId="0" xfId="54" applyFont="1" applyFill="1" applyAlignment="1">
      <alignment vertical="center" wrapText="1"/>
    </xf>
    <xf numFmtId="0" fontId="6" fillId="0" borderId="5" xfId="53" applyFont="1" applyBorder="1" applyAlignment="1">
      <alignment horizontal="left" vertical="center"/>
    </xf>
    <xf numFmtId="49" fontId="6" fillId="10" borderId="5" xfId="35" applyFill="1" applyBorder="1" applyAlignment="1">
      <alignment horizontal="center" vertical="top" wrapText="1"/>
    </xf>
    <xf numFmtId="0" fontId="56" fillId="0" borderId="0" xfId="54" applyFont="1" applyAlignment="1">
      <alignment vertical="center" wrapText="1"/>
    </xf>
    <xf numFmtId="0" fontId="106" fillId="7" borderId="0" xfId="54" applyFont="1" applyFill="1" applyAlignment="1">
      <alignment horizontal="center" vertical="center" wrapText="1"/>
    </xf>
    <xf numFmtId="0" fontId="56" fillId="0" borderId="0" xfId="53" applyFont="1" applyAlignment="1">
      <alignment vertical="center" wrapText="1"/>
    </xf>
    <xf numFmtId="49" fontId="40" fillId="13" borderId="17" xfId="0" applyFont="1" applyFill="1" applyBorder="1" applyAlignment="1">
      <alignment vertical="center" wrapText="1"/>
    </xf>
    <xf numFmtId="49" fontId="40" fillId="13" borderId="17" xfId="0" applyFont="1" applyFill="1" applyBorder="1" applyAlignment="1">
      <alignment vertical="center"/>
    </xf>
    <xf numFmtId="49" fontId="6" fillId="13" borderId="17" xfId="54" applyNumberFormat="1" applyFont="1" applyFill="1" applyBorder="1" applyAlignment="1">
      <alignment horizontal="left" vertical="center" wrapText="1" indent="4"/>
    </xf>
    <xf numFmtId="0" fontId="6" fillId="0" borderId="14" xfId="54" applyFont="1" applyBorder="1" applyAlignment="1">
      <alignment horizontal="left" vertical="center" wrapText="1" indent="4"/>
    </xf>
    <xf numFmtId="0" fontId="6" fillId="0" borderId="13" xfId="54" applyFont="1" applyBorder="1" applyAlignment="1">
      <alignment horizontal="left" vertical="center" wrapText="1" indent="6"/>
    </xf>
    <xf numFmtId="4" fontId="0" fillId="7" borderId="13" xfId="0" applyNumberFormat="1" applyFill="1" applyBorder="1" applyAlignment="1">
      <alignment horizontal="right" vertical="center"/>
    </xf>
    <xf numFmtId="49" fontId="56" fillId="0" borderId="46" xfId="53" applyNumberFormat="1" applyFont="1" applyBorder="1" applyAlignment="1">
      <alignment horizontal="center" vertical="center" wrapText="1"/>
    </xf>
    <xf numFmtId="0" fontId="41" fillId="7" borderId="0" xfId="54" applyFont="1" applyFill="1" applyAlignment="1">
      <alignment horizontal="center" vertical="center" wrapText="1"/>
    </xf>
    <xf numFmtId="49" fontId="6" fillId="0" borderId="0" xfId="0" applyFont="1" applyBorder="1">
      <alignment vertical="top"/>
    </xf>
    <xf numFmtId="0" fontId="6" fillId="0" borderId="20" xfId="54" applyFont="1" applyBorder="1" applyAlignment="1">
      <alignment vertical="center" wrapText="1"/>
    </xf>
    <xf numFmtId="0" fontId="33" fillId="0" borderId="0" xfId="54" applyFont="1" applyAlignment="1">
      <alignment vertical="center" wrapText="1"/>
    </xf>
    <xf numFmtId="49" fontId="6" fillId="0" borderId="20" xfId="0" applyFont="1" applyBorder="1">
      <alignment vertical="top"/>
    </xf>
    <xf numFmtId="49" fontId="74" fillId="0" borderId="0" xfId="0" applyFont="1" applyBorder="1">
      <alignment vertical="top"/>
    </xf>
    <xf numFmtId="0" fontId="74" fillId="0" borderId="20" xfId="54" applyFont="1" applyBorder="1" applyAlignment="1">
      <alignment horizontal="center" vertical="center" wrapText="1"/>
    </xf>
    <xf numFmtId="0" fontId="74" fillId="0" borderId="20" xfId="54" applyFont="1" applyBorder="1" applyAlignment="1">
      <alignment vertical="center" wrapText="1"/>
    </xf>
    <xf numFmtId="49" fontId="11" fillId="0" borderId="0" xfId="0" applyFont="1" applyBorder="1">
      <alignment vertical="top"/>
    </xf>
    <xf numFmtId="49" fontId="0" fillId="0" borderId="20" xfId="0" applyBorder="1">
      <alignment vertical="top"/>
    </xf>
    <xf numFmtId="49" fontId="74" fillId="0" borderId="0" xfId="0" applyFont="1" applyBorder="1" applyAlignment="1">
      <alignment vertical="center"/>
    </xf>
    <xf numFmtId="0" fontId="33" fillId="0" borderId="20" xfId="54" applyFont="1" applyBorder="1" applyAlignment="1">
      <alignment horizontal="center" vertical="center" wrapText="1"/>
    </xf>
    <xf numFmtId="0" fontId="33" fillId="7" borderId="0" xfId="54" applyFont="1" applyFill="1" applyAlignment="1">
      <alignment vertical="center" wrapText="1"/>
    </xf>
    <xf numFmtId="0" fontId="11" fillId="0" borderId="0" xfId="54" applyFont="1" applyAlignment="1">
      <alignment horizontal="center" vertical="center" wrapText="1"/>
    </xf>
    <xf numFmtId="49" fontId="6" fillId="13" borderId="18" xfId="53" applyNumberFormat="1" applyFont="1" applyFill="1" applyBorder="1" applyAlignment="1">
      <alignment horizontal="center" vertical="center" wrapText="1"/>
    </xf>
    <xf numFmtId="0" fontId="41" fillId="7" borderId="0" xfId="54" applyFont="1" applyFill="1" applyAlignment="1">
      <alignment vertical="top" wrapText="1"/>
    </xf>
    <xf numFmtId="0" fontId="6" fillId="0" borderId="5" xfId="51" applyFont="1" applyBorder="1" applyAlignment="1">
      <alignment vertical="top" wrapText="1"/>
    </xf>
    <xf numFmtId="0" fontId="0" fillId="0" borderId="16" xfId="0" applyNumberFormat="1" applyBorder="1" applyAlignment="1">
      <alignment vertical="top" wrapText="1"/>
    </xf>
    <xf numFmtId="0" fontId="6" fillId="0" borderId="16" xfId="51" applyFont="1" applyBorder="1" applyAlignment="1">
      <alignment vertical="center" wrapText="1"/>
    </xf>
    <xf numFmtId="0" fontId="0" fillId="0" borderId="16" xfId="0" applyNumberFormat="1" applyBorder="1">
      <alignment vertical="top"/>
    </xf>
    <xf numFmtId="0" fontId="0" fillId="0" borderId="5" xfId="51" applyFont="1" applyBorder="1" applyAlignment="1">
      <alignment horizontal="right" vertical="top" wrapText="1"/>
    </xf>
    <xf numFmtId="49" fontId="6" fillId="0" borderId="5" xfId="0" applyFont="1" applyBorder="1" applyAlignment="1">
      <alignment horizontal="right" vertical="top"/>
    </xf>
    <xf numFmtId="49" fontId="6" fillId="0" borderId="16" xfId="0" applyFont="1" applyBorder="1" applyAlignment="1">
      <alignment horizontal="right" vertical="top"/>
    </xf>
    <xf numFmtId="0" fontId="6" fillId="9" borderId="5" xfId="54" applyFont="1" applyFill="1" applyBorder="1" applyAlignment="1" applyProtection="1">
      <alignment horizontal="left" vertical="center" wrapText="1" indent="6"/>
      <protection locked="0"/>
    </xf>
    <xf numFmtId="49" fontId="6" fillId="9" borderId="5" xfId="54" applyNumberFormat="1" applyFont="1" applyFill="1" applyBorder="1" applyAlignment="1" applyProtection="1">
      <alignment horizontal="left" vertical="center" wrapText="1" indent="7"/>
      <protection locked="0"/>
    </xf>
    <xf numFmtId="49" fontId="6" fillId="9" borderId="5" xfId="54" applyNumberFormat="1" applyFont="1" applyFill="1" applyBorder="1" applyAlignment="1" applyProtection="1">
      <alignment horizontal="left" vertical="center" wrapText="1" indent="4"/>
      <protection locked="0"/>
    </xf>
    <xf numFmtId="49" fontId="6" fillId="9" borderId="5" xfId="49" applyNumberFormat="1" applyFont="1" applyFill="1" applyBorder="1" applyAlignment="1" applyProtection="1">
      <alignment horizontal="left" vertical="center" wrapText="1"/>
      <protection locked="0"/>
    </xf>
    <xf numFmtId="49" fontId="6"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169" fontId="6" fillId="9" borderId="5" xfId="30" applyNumberFormat="1" applyFont="1" applyFill="1" applyBorder="1" applyAlignment="1" applyProtection="1">
      <alignment horizontal="right" vertical="center" wrapText="1"/>
      <protection locked="0"/>
    </xf>
    <xf numFmtId="49" fontId="6" fillId="9" borderId="5" xfId="53" applyNumberFormat="1" applyFont="1" applyFill="1" applyBorder="1" applyAlignment="1" applyProtection="1">
      <alignment horizontal="left" vertical="center" wrapText="1"/>
      <protection locked="0"/>
    </xf>
    <xf numFmtId="0" fontId="40" fillId="0" borderId="5" xfId="0" applyNumberFormat="1" applyFont="1" applyBorder="1" applyAlignment="1">
      <alignment horizontal="left" vertical="center"/>
    </xf>
    <xf numFmtId="49" fontId="0" fillId="9" borderId="5" xfId="53" applyNumberFormat="1" applyFont="1" applyFill="1" applyBorder="1" applyAlignment="1" applyProtection="1">
      <alignment horizontal="center" vertical="center" wrapText="1"/>
      <protection locked="0"/>
    </xf>
    <xf numFmtId="0" fontId="6" fillId="9" borderId="5" xfId="54" applyFont="1" applyFill="1" applyBorder="1" applyAlignment="1" applyProtection="1">
      <alignment horizontal="left" vertical="center" wrapText="1"/>
      <protection locked="0"/>
    </xf>
    <xf numFmtId="169" fontId="6" fillId="0" borderId="5" xfId="30" applyNumberFormat="1" applyFont="1" applyFill="1" applyBorder="1" applyAlignment="1" applyProtection="1">
      <alignment horizontal="right" vertical="center" wrapText="1"/>
    </xf>
    <xf numFmtId="169" fontId="6" fillId="0" borderId="5" xfId="30" applyNumberFormat="1" applyFont="1" applyFill="1" applyBorder="1" applyAlignment="1" applyProtection="1">
      <alignment vertical="center" wrapText="1"/>
    </xf>
    <xf numFmtId="4" fontId="6" fillId="0" borderId="5" xfId="54" applyNumberFormat="1" applyFont="1" applyBorder="1" applyAlignment="1">
      <alignment horizontal="left" vertical="center" wrapText="1"/>
    </xf>
    <xf numFmtId="49" fontId="0" fillId="9" borderId="5" xfId="0" applyFill="1" applyBorder="1" applyAlignment="1" applyProtection="1">
      <alignment horizontal="left" vertical="center" wrapText="1"/>
      <protection locked="0"/>
    </xf>
    <xf numFmtId="0" fontId="74" fillId="0" borderId="0" xfId="54" applyFont="1" applyAlignment="1">
      <alignment vertical="top" wrapText="1"/>
    </xf>
    <xf numFmtId="49" fontId="56" fillId="0" borderId="0" xfId="52" applyNumberFormat="1" applyFont="1" applyAlignment="1">
      <alignment horizontal="left" vertical="center" wrapText="1" indent="1"/>
    </xf>
    <xf numFmtId="0" fontId="102" fillId="0" borderId="0" xfId="52" applyFont="1" applyAlignment="1">
      <alignment horizontal="right" vertical="center" wrapText="1" indent="1"/>
    </xf>
    <xf numFmtId="0" fontId="107" fillId="0" borderId="0" xfId="52" applyFont="1" applyAlignment="1">
      <alignment vertical="center" wrapText="1"/>
    </xf>
    <xf numFmtId="0" fontId="56" fillId="7" borderId="0" xfId="52" applyFont="1" applyFill="1" applyAlignment="1">
      <alignment vertical="center" wrapText="1"/>
    </xf>
    <xf numFmtId="0" fontId="56" fillId="0" borderId="0" xfId="52" applyFont="1" applyAlignment="1">
      <alignment vertical="center" wrapText="1"/>
    </xf>
    <xf numFmtId="0" fontId="0" fillId="0" borderId="5" xfId="0" applyNumberFormat="1" applyBorder="1" applyAlignment="1">
      <alignment vertical="center"/>
    </xf>
    <xf numFmtId="0" fontId="6" fillId="0" borderId="5" xfId="54" applyFont="1" applyBorder="1" applyAlignment="1">
      <alignment horizontal="left" vertical="top" wrapText="1"/>
    </xf>
    <xf numFmtId="0" fontId="66" fillId="0" borderId="0" xfId="55" applyFont="1" applyAlignment="1">
      <alignment vertical="center" wrapText="1"/>
    </xf>
    <xf numFmtId="0" fontId="6" fillId="7" borderId="0" xfId="54" applyFont="1" applyFill="1" applyAlignment="1">
      <alignment horizontal="right" vertical="center" wrapText="1"/>
    </xf>
    <xf numFmtId="0" fontId="6" fillId="7" borderId="0" xfId="54" applyFont="1" applyFill="1" applyAlignment="1">
      <alignment horizontal="right" vertical="center"/>
    </xf>
    <xf numFmtId="49" fontId="74" fillId="0" borderId="0" xfId="35" applyFont="1">
      <alignment vertical="top"/>
    </xf>
    <xf numFmtId="49" fontId="40" fillId="13" borderId="15" xfId="35" applyFont="1" applyFill="1" applyBorder="1" applyAlignment="1">
      <alignment horizontal="left" vertical="center" indent="3"/>
    </xf>
    <xf numFmtId="49" fontId="43" fillId="13" borderId="14" xfId="35" applyFont="1" applyFill="1" applyBorder="1" applyAlignment="1">
      <alignment horizontal="center" vertical="top"/>
    </xf>
    <xf numFmtId="0" fontId="53" fillId="0" borderId="0" xfId="54" applyFont="1" applyAlignment="1">
      <alignment horizontal="right" vertical="top" wrapText="1"/>
    </xf>
    <xf numFmtId="49" fontId="40" fillId="13" borderId="15" xfId="35" applyFont="1" applyFill="1" applyBorder="1" applyAlignment="1">
      <alignment horizontal="left" vertical="center" indent="2"/>
    </xf>
    <xf numFmtId="0" fontId="6" fillId="0" borderId="0" xfId="54" applyFont="1" applyAlignment="1">
      <alignment horizontal="left" vertical="center" wrapText="1" indent="1"/>
    </xf>
    <xf numFmtId="0" fontId="6" fillId="0" borderId="0" xfId="54" applyFont="1" applyAlignment="1">
      <alignment horizontal="left" vertical="center" wrapText="1" indent="2"/>
    </xf>
    <xf numFmtId="0" fontId="0" fillId="0" borderId="5" xfId="54" applyFont="1" applyBorder="1" applyAlignment="1">
      <alignment horizontal="left" vertical="center" wrapText="1"/>
    </xf>
    <xf numFmtId="0" fontId="6" fillId="0" borderId="26" xfId="54" applyFont="1" applyBorder="1" applyAlignment="1">
      <alignment horizontal="left" vertical="center" wrapText="1"/>
    </xf>
    <xf numFmtId="49" fontId="40" fillId="13" borderId="15" xfId="35" applyFont="1" applyFill="1" applyBorder="1" applyAlignment="1">
      <alignment horizontal="left" vertical="center"/>
    </xf>
    <xf numFmtId="49" fontId="0" fillId="7" borderId="13" xfId="54" applyNumberFormat="1" applyFont="1" applyFill="1" applyBorder="1" applyAlignment="1">
      <alignment horizontal="center" vertical="center" wrapText="1"/>
    </xf>
    <xf numFmtId="0" fontId="6" fillId="0" borderId="23" xfId="54" applyFont="1" applyBorder="1" applyAlignment="1">
      <alignment vertical="center" wrapText="1"/>
    </xf>
    <xf numFmtId="0" fontId="103" fillId="0" borderId="0" xfId="54" applyFont="1" applyAlignment="1">
      <alignment vertical="center" wrapText="1"/>
    </xf>
    <xf numFmtId="49" fontId="0" fillId="7" borderId="16" xfId="54" applyNumberFormat="1" applyFont="1" applyFill="1" applyBorder="1" applyAlignment="1">
      <alignment horizontal="center" vertical="center" wrapText="1"/>
    </xf>
    <xf numFmtId="0" fontId="6" fillId="13" borderId="25" xfId="54" applyFont="1" applyFill="1" applyBorder="1" applyAlignment="1">
      <alignment vertical="center" wrapText="1"/>
    </xf>
    <xf numFmtId="0" fontId="0" fillId="7" borderId="13" xfId="52" applyFont="1" applyFill="1" applyBorder="1" applyAlignment="1">
      <alignment horizontal="right" vertical="center" wrapText="1" indent="1"/>
    </xf>
    <xf numFmtId="49" fontId="6"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lignment horizontal="left" vertical="center" wrapText="1" indent="1"/>
    </xf>
    <xf numFmtId="49" fontId="6" fillId="9" borderId="5" xfId="52" applyNumberForma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6" fillId="9" borderId="5" xfId="52"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6" fillId="9" borderId="5" xfId="0" applyFont="1" applyFill="1" applyBorder="1" applyAlignment="1" applyProtection="1">
      <alignment horizontal="left" vertical="center" wrapText="1" indent="1"/>
      <protection locked="0"/>
    </xf>
    <xf numFmtId="49" fontId="0" fillId="9" borderId="14" xfId="53" applyNumberFormat="1" applyFont="1" applyFill="1" applyBorder="1" applyAlignment="1" applyProtection="1">
      <alignment horizontal="left" vertical="center" wrapText="1"/>
      <protection locked="0"/>
    </xf>
    <xf numFmtId="0" fontId="102" fillId="7" borderId="0" xfId="52" applyFont="1" applyFill="1" applyAlignment="1">
      <alignment horizontal="right" vertical="center" wrapText="1" indent="1"/>
    </xf>
    <xf numFmtId="0" fontId="103" fillId="0" borderId="0" xfId="53" applyFont="1" applyAlignment="1">
      <alignment vertical="center" wrapText="1"/>
    </xf>
    <xf numFmtId="4" fontId="0" fillId="9" borderId="5" xfId="30" applyNumberFormat="1" applyFont="1" applyFill="1" applyBorder="1" applyAlignment="1" applyProtection="1">
      <alignment horizontal="right" vertical="center" wrapText="1"/>
      <protection locked="0"/>
    </xf>
    <xf numFmtId="0" fontId="102" fillId="0" borderId="0" xfId="0" applyNumberFormat="1" applyFont="1" applyBorder="1" applyAlignment="1">
      <alignment horizontal="center" vertical="center"/>
    </xf>
    <xf numFmtId="49" fontId="6" fillId="7" borderId="0" xfId="52" applyNumberFormat="1" applyFill="1" applyAlignment="1">
      <alignment horizontal="right" vertical="top" wrapText="1"/>
    </xf>
    <xf numFmtId="169" fontId="0" fillId="2" borderId="5" xfId="0" applyNumberFormat="1" applyFill="1" applyBorder="1" applyAlignment="1" applyProtection="1">
      <alignment horizontal="right" vertical="center"/>
      <protection locked="0"/>
    </xf>
    <xf numFmtId="22" fontId="6" fillId="0" borderId="0" xfId="49" applyNumberFormat="1" applyFont="1" applyAlignment="1">
      <alignment horizontal="left" vertical="center" wrapText="1"/>
    </xf>
    <xf numFmtId="49" fontId="0" fillId="8" borderId="5" xfId="53" applyNumberFormat="1" applyFont="1" applyFill="1" applyBorder="1" applyAlignment="1">
      <alignment horizontal="left" vertical="center" wrapText="1" indent="1"/>
    </xf>
    <xf numFmtId="49" fontId="33" fillId="0" borderId="5" xfId="33" applyNumberFormat="1" applyFont="1" applyBorder="1">
      <alignment horizontal="center" vertical="center" wrapText="1"/>
    </xf>
    <xf numFmtId="49" fontId="0" fillId="8" borderId="5" xfId="0" applyFill="1" applyBorder="1" applyAlignment="1">
      <alignment horizontal="left" vertical="center" wrapText="1"/>
    </xf>
    <xf numFmtId="49" fontId="6" fillId="8" borderId="29" xfId="53" applyNumberFormat="1" applyFont="1" applyFill="1" applyBorder="1" applyAlignment="1">
      <alignment horizontal="center" vertical="center" wrapText="1"/>
    </xf>
    <xf numFmtId="49" fontId="0" fillId="12" borderId="47" xfId="0" applyFill="1" applyBorder="1" applyAlignment="1">
      <alignment horizontal="center" vertical="center"/>
    </xf>
    <xf numFmtId="0" fontId="0" fillId="0" borderId="0" xfId="0" applyNumberFormat="1">
      <alignment vertical="top"/>
    </xf>
    <xf numFmtId="49" fontId="0" fillId="0" borderId="0" xfId="0" applyNumberFormat="1">
      <alignment vertical="top"/>
    </xf>
    <xf numFmtId="49" fontId="69" fillId="9" borderId="5" xfId="30" applyNumberFormat="1" applyFont="1" applyFill="1" applyBorder="1" applyAlignment="1" applyProtection="1">
      <alignment horizontal="left" vertical="center" wrapText="1"/>
      <protection locked="0"/>
    </xf>
    <xf numFmtId="0" fontId="18" fillId="0" borderId="0" xfId="22" applyFill="1" applyBorder="1" applyAlignment="1">
      <alignment horizontal="left" vertical="top" wrapText="1"/>
    </xf>
    <xf numFmtId="49" fontId="69" fillId="0" borderId="0" xfId="30" applyNumberFormat="1" applyBorder="1" applyProtection="1">
      <alignment vertical="top"/>
    </xf>
    <xf numFmtId="49" fontId="0" fillId="0" borderId="0" xfId="0" applyBorder="1">
      <alignment vertical="top"/>
    </xf>
    <xf numFmtId="0" fontId="14" fillId="7" borderId="0" xfId="43" applyNumberFormat="1" applyFont="1" applyFill="1" applyBorder="1" applyAlignment="1">
      <alignment horizontal="justify" vertical="top" wrapText="1"/>
    </xf>
    <xf numFmtId="49" fontId="69" fillId="0" borderId="0" xfId="30" applyNumberFormat="1" applyBorder="1" applyAlignment="1" applyProtection="1">
      <alignment vertical="center"/>
    </xf>
    <xf numFmtId="0" fontId="18" fillId="0" borderId="0" xfId="22" applyFill="1" applyBorder="1" applyAlignment="1">
      <alignment horizontal="right" vertical="top" wrapText="1" indent="1"/>
    </xf>
    <xf numFmtId="0" fontId="18" fillId="0" borderId="0" xfId="22" applyFill="1" applyBorder="1" applyAlignment="1">
      <alignment horizontal="right" vertical="top" wrapText="1"/>
    </xf>
    <xf numFmtId="49" fontId="14" fillId="7" borderId="0" xfId="43" applyFont="1" applyFill="1" applyBorder="1" applyAlignment="1">
      <alignment horizontal="left" wrapText="1"/>
    </xf>
    <xf numFmtId="49" fontId="14" fillId="7" borderId="0" xfId="43" applyFont="1" applyFill="1" applyBorder="1" applyAlignment="1">
      <alignment horizontal="justify" vertical="justify" wrapText="1"/>
    </xf>
    <xf numFmtId="0" fontId="0" fillId="0" borderId="0" xfId="0" applyNumberFormat="1">
      <alignment vertical="top"/>
    </xf>
    <xf numFmtId="0" fontId="0" fillId="0" borderId="0" xfId="0" applyNumberFormat="1" applyAlignment="1">
      <alignment vertical="center"/>
    </xf>
    <xf numFmtId="49" fontId="14" fillId="7" borderId="0" xfId="43" applyFont="1" applyFill="1" applyBorder="1" applyAlignment="1">
      <alignment horizontal="left" vertical="top" wrapText="1" indent="1"/>
    </xf>
    <xf numFmtId="0" fontId="18" fillId="14" borderId="34" xfId="28" applyNumberFormat="1" applyFont="1" applyFill="1" applyBorder="1" applyAlignment="1">
      <alignment horizontal="left" vertical="center" wrapText="1" indent="1"/>
    </xf>
    <xf numFmtId="0" fontId="18" fillId="14" borderId="35" xfId="28" applyNumberFormat="1" applyFont="1" applyFill="1" applyBorder="1" applyAlignment="1">
      <alignment horizontal="left" vertical="center" wrapText="1" indent="1"/>
    </xf>
    <xf numFmtId="0" fontId="14" fillId="7" borderId="0" xfId="43" applyNumberFormat="1" applyFont="1" applyFill="1" applyBorder="1" applyAlignment="1">
      <alignment horizontal="justify" vertical="center" wrapText="1"/>
    </xf>
    <xf numFmtId="49" fontId="14" fillId="7" borderId="27" xfId="43" applyFont="1" applyFill="1" applyBorder="1" applyAlignment="1">
      <alignment vertical="center" wrapText="1"/>
    </xf>
    <xf numFmtId="49" fontId="14" fillId="7" borderId="0" xfId="43" applyFont="1" applyFill="1" applyBorder="1" applyAlignment="1">
      <alignment vertical="center" wrapText="1"/>
    </xf>
    <xf numFmtId="49" fontId="14" fillId="7" borderId="27" xfId="43" applyFont="1" applyFill="1" applyBorder="1" applyAlignment="1">
      <alignment horizontal="left" vertical="center" wrapText="1"/>
    </xf>
    <xf numFmtId="49" fontId="14" fillId="7" borderId="0" xfId="43" applyFont="1" applyFill="1" applyBorder="1" applyAlignment="1">
      <alignment horizontal="left" vertical="center" wrapText="1"/>
    </xf>
    <xf numFmtId="0" fontId="18" fillId="0" borderId="14" xfId="55" applyFont="1" applyBorder="1" applyAlignment="1">
      <alignment horizontal="center" vertical="center" wrapText="1"/>
    </xf>
    <xf numFmtId="0" fontId="18" fillId="0" borderId="13" xfId="55" applyFont="1" applyBorder="1" applyAlignment="1">
      <alignment horizontal="center" vertical="center" wrapText="1"/>
    </xf>
    <xf numFmtId="0" fontId="8" fillId="0" borderId="0" xfId="52" applyFont="1" applyAlignment="1">
      <alignment horizontal="left" vertical="top" wrapText="1"/>
    </xf>
    <xf numFmtId="0" fontId="6" fillId="7" borderId="0" xfId="52" applyFill="1" applyAlignment="1">
      <alignment horizontal="left" vertical="top" wrapText="1"/>
    </xf>
    <xf numFmtId="171" fontId="6" fillId="0" borderId="13" xfId="54" applyNumberFormat="1" applyFont="1" applyBorder="1" applyAlignment="1">
      <alignment horizontal="center" vertical="center" wrapText="1"/>
    </xf>
    <xf numFmtId="171" fontId="6" fillId="0" borderId="14" xfId="54" applyNumberFormat="1" applyFont="1" applyBorder="1" applyAlignment="1">
      <alignment horizontal="center" vertical="center" wrapText="1"/>
    </xf>
    <xf numFmtId="171" fontId="6" fillId="0" borderId="5" xfId="54" applyNumberFormat="1" applyFont="1" applyBorder="1" applyAlignment="1">
      <alignment horizontal="center" vertical="center" wrapText="1"/>
    </xf>
    <xf numFmtId="49" fontId="29" fillId="0" borderId="15" xfId="33" applyNumberFormat="1" applyFont="1" applyBorder="1">
      <alignment horizontal="center" vertical="center" wrapText="1"/>
    </xf>
    <xf numFmtId="0" fontId="18" fillId="0" borderId="14" xfId="32" applyFont="1" applyBorder="1" applyAlignment="1">
      <alignment horizontal="left" vertical="center" wrapText="1" indent="1"/>
    </xf>
    <xf numFmtId="0" fontId="18" fillId="0" borderId="5" xfId="32" applyFont="1" applyBorder="1" applyAlignment="1">
      <alignment horizontal="left" vertical="center" wrapText="1" indent="1"/>
    </xf>
    <xf numFmtId="0" fontId="18" fillId="0" borderId="13" xfId="32" applyFont="1" applyBorder="1" applyAlignment="1">
      <alignment horizontal="left" vertical="center" wrapText="1" indent="1"/>
    </xf>
    <xf numFmtId="0" fontId="6" fillId="0" borderId="0" xfId="54" applyFont="1" applyAlignment="1">
      <alignment horizontal="center" vertical="center" wrapText="1"/>
    </xf>
    <xf numFmtId="49" fontId="6" fillId="0" borderId="0" xfId="53" applyNumberFormat="1" applyFont="1" applyAlignment="1">
      <alignment horizontal="center" vertical="center" wrapText="1"/>
    </xf>
    <xf numFmtId="0" fontId="6" fillId="0" borderId="5" xfId="54" applyFont="1" applyBorder="1" applyAlignment="1">
      <alignment horizontal="center" vertical="center" wrapText="1"/>
    </xf>
    <xf numFmtId="4" fontId="6" fillId="0" borderId="5" xfId="34" applyFill="1" applyBorder="1" applyAlignment="1">
      <alignment horizontal="center" vertical="center" wrapText="1"/>
    </xf>
    <xf numFmtId="14" fontId="6" fillId="8" borderId="5" xfId="53" applyNumberFormat="1" applyFont="1" applyFill="1" applyBorder="1" applyAlignment="1">
      <alignment horizontal="left" vertical="center" wrapText="1" indent="1"/>
    </xf>
    <xf numFmtId="0" fontId="33" fillId="0" borderId="20" xfId="54" applyFont="1" applyBorder="1" applyAlignment="1">
      <alignment horizontal="center" vertical="center" wrapText="1"/>
    </xf>
    <xf numFmtId="0" fontId="6" fillId="8" borderId="16" xfId="54" applyFont="1" applyFill="1" applyBorder="1" applyAlignment="1">
      <alignment horizontal="left" vertical="center" wrapText="1" indent="1"/>
    </xf>
    <xf numFmtId="0" fontId="6" fillId="8" borderId="28" xfId="54" applyFont="1" applyFill="1" applyBorder="1" applyAlignment="1">
      <alignment horizontal="left" vertical="center" wrapText="1" indent="1"/>
    </xf>
    <xf numFmtId="14" fontId="33" fillId="0" borderId="16" xfId="53" applyNumberFormat="1" applyFont="1" applyBorder="1" applyAlignment="1">
      <alignment horizontal="center" vertical="center" wrapText="1"/>
    </xf>
    <xf numFmtId="14" fontId="33" fillId="0" borderId="28" xfId="53" applyNumberFormat="1" applyFont="1" applyBorder="1" applyAlignment="1">
      <alignment horizontal="center" vertical="center" wrapText="1"/>
    </xf>
    <xf numFmtId="0" fontId="6" fillId="0" borderId="5" xfId="47" applyFont="1" applyBorder="1" applyAlignment="1">
      <alignment horizontal="center" vertical="center" wrapText="1"/>
    </xf>
    <xf numFmtId="0" fontId="102" fillId="0" borderId="0" xfId="0" applyNumberFormat="1" applyFont="1" applyBorder="1" applyAlignment="1">
      <alignment horizontal="right" vertical="center"/>
    </xf>
    <xf numFmtId="0" fontId="102" fillId="0" borderId="0" xfId="0" applyNumberFormat="1" applyFont="1" applyBorder="1" applyAlignment="1">
      <alignment horizontal="center" vertical="center"/>
    </xf>
    <xf numFmtId="0" fontId="56" fillId="0" borderId="20" xfId="32" applyFont="1" applyBorder="1" applyAlignment="1">
      <alignment horizontal="left" vertical="center" wrapText="1" indent="1"/>
    </xf>
    <xf numFmtId="0" fontId="56" fillId="0" borderId="28" xfId="32" applyFont="1" applyBorder="1" applyAlignment="1">
      <alignment horizontal="left" vertical="center" wrapText="1" indent="1"/>
    </xf>
    <xf numFmtId="0" fontId="56" fillId="0" borderId="24" xfId="32" applyFont="1" applyBorder="1" applyAlignment="1">
      <alignment horizontal="left" vertical="center" wrapText="1" indent="1"/>
    </xf>
    <xf numFmtId="0" fontId="56" fillId="0" borderId="0" xfId="47" applyFont="1" applyAlignment="1">
      <alignment horizontal="right" vertical="center" wrapText="1"/>
    </xf>
    <xf numFmtId="0" fontId="56" fillId="0" borderId="17" xfId="47" applyFont="1" applyBorder="1" applyAlignment="1">
      <alignment horizontal="right" vertical="center" wrapText="1"/>
    </xf>
    <xf numFmtId="0" fontId="6" fillId="0" borderId="5" xfId="47" applyFont="1" applyBorder="1" applyAlignment="1">
      <alignment horizontal="right" vertical="center" wrapText="1"/>
    </xf>
    <xf numFmtId="49" fontId="29" fillId="7" borderId="17" xfId="33" applyNumberFormat="1" applyFont="1" applyFill="1" applyBorder="1">
      <alignment horizontal="center" vertical="center"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0" fillId="0" borderId="5" xfId="0" applyNumberFormat="1" applyBorder="1" applyAlignment="1">
      <alignment horizontal="center" vertical="center" wrapText="1"/>
    </xf>
    <xf numFmtId="0" fontId="0" fillId="0" borderId="5" xfId="0" applyNumberFormat="1" applyBorder="1" applyAlignment="1">
      <alignment horizontal="center" vertical="center"/>
    </xf>
    <xf numFmtId="49" fontId="0" fillId="0" borderId="5" xfId="0" applyBorder="1">
      <alignment vertical="top"/>
    </xf>
    <xf numFmtId="49" fontId="6" fillId="8" borderId="16" xfId="33" applyNumberFormat="1" applyFont="1" applyFill="1" applyBorder="1" applyAlignment="1">
      <alignment horizontal="left" vertical="center" wrapText="1"/>
    </xf>
    <xf numFmtId="49" fontId="6" fillId="8" borderId="28" xfId="33" applyNumberFormat="1" applyFont="1" applyFill="1" applyBorder="1" applyAlignment="1">
      <alignment horizontal="left" vertical="center" wrapText="1"/>
    </xf>
    <xf numFmtId="49" fontId="6" fillId="8" borderId="26" xfId="33" applyNumberFormat="1" applyFont="1" applyFill="1" applyBorder="1" applyAlignment="1">
      <alignment horizontal="left" vertical="center" wrapText="1"/>
    </xf>
    <xf numFmtId="0" fontId="0" fillId="0" borderId="0" xfId="0" applyNumberFormat="1" applyAlignment="1">
      <alignment horizontal="left" vertical="top" wrapText="1"/>
    </xf>
    <xf numFmtId="0" fontId="6" fillId="8" borderId="5" xfId="33" applyFont="1" applyFill="1" applyBorder="1" applyAlignment="1">
      <alignment horizontal="left" vertical="center" wrapText="1"/>
    </xf>
    <xf numFmtId="49" fontId="0" fillId="8" borderId="5" xfId="0" applyFill="1" applyBorder="1" applyAlignment="1">
      <alignment horizontal="left" vertical="top"/>
    </xf>
    <xf numFmtId="0" fontId="6" fillId="8" borderId="16" xfId="53" applyFont="1" applyFill="1" applyBorder="1" applyAlignment="1">
      <alignment horizontal="left" vertical="center" wrapText="1"/>
    </xf>
    <xf numFmtId="0" fontId="6" fillId="8" borderId="28" xfId="53" applyFont="1" applyFill="1" applyBorder="1" applyAlignment="1">
      <alignment horizontal="left" vertical="center" wrapText="1"/>
    </xf>
    <xf numFmtId="0" fontId="6" fillId="8" borderId="26" xfId="53" applyFont="1" applyFill="1" applyBorder="1" applyAlignment="1">
      <alignment horizontal="left" vertical="center" wrapText="1"/>
    </xf>
    <xf numFmtId="0" fontId="6" fillId="8" borderId="5" xfId="53" applyFont="1" applyFill="1" applyBorder="1" applyAlignment="1">
      <alignment horizontal="center" vertical="center" wrapText="1"/>
    </xf>
    <xf numFmtId="49" fontId="0" fillId="8" borderId="5" xfId="0" applyFill="1" applyBorder="1">
      <alignment vertical="top"/>
    </xf>
    <xf numFmtId="49" fontId="6" fillId="0" borderId="5" xfId="33" applyNumberFormat="1" applyFont="1" applyBorder="1">
      <alignment horizontal="center" vertical="center" wrapText="1"/>
    </xf>
    <xf numFmtId="49" fontId="0" fillId="8" borderId="5" xfId="0" applyFill="1" applyBorder="1" applyAlignment="1">
      <alignment horizontal="left" vertical="center" wrapText="1"/>
    </xf>
    <xf numFmtId="49" fontId="6" fillId="8" borderId="5" xfId="53" applyNumberFormat="1" applyFont="1" applyFill="1" applyBorder="1" applyAlignment="1">
      <alignment horizontal="center" vertical="center" wrapText="1"/>
    </xf>
    <xf numFmtId="0" fontId="0" fillId="8" borderId="5" xfId="0" applyNumberFormat="1" applyFill="1" applyBorder="1" applyAlignment="1">
      <alignment horizontal="left" vertical="center" wrapText="1"/>
    </xf>
    <xf numFmtId="0" fontId="6" fillId="0" borderId="0" xfId="54" applyFont="1" applyAlignment="1">
      <alignment horizontal="left" vertical="top" wrapText="1"/>
    </xf>
    <xf numFmtId="0" fontId="18" fillId="0" borderId="14" xfId="55" applyFont="1" applyBorder="1" applyAlignment="1">
      <alignment horizontal="left" vertical="center" wrapText="1" indent="1"/>
    </xf>
    <xf numFmtId="0" fontId="18" fillId="0" borderId="5" xfId="55" applyFont="1" applyBorder="1" applyAlignment="1">
      <alignment horizontal="left" vertical="center" wrapText="1" indent="1"/>
    </xf>
    <xf numFmtId="0" fontId="18" fillId="0" borderId="13" xfId="55" applyFont="1" applyBorder="1" applyAlignment="1">
      <alignment horizontal="left" vertical="center" wrapText="1" indent="1"/>
    </xf>
    <xf numFmtId="0" fontId="74" fillId="0" borderId="0" xfId="0" applyNumberFormat="1" applyFont="1" applyBorder="1" applyAlignment="1">
      <alignment horizontal="center" vertical="center"/>
    </xf>
    <xf numFmtId="0" fontId="6" fillId="0" borderId="5" xfId="54" applyFont="1" applyBorder="1" applyAlignment="1">
      <alignment horizontal="left" vertical="top" wrapText="1"/>
    </xf>
    <xf numFmtId="0" fontId="74" fillId="0" borderId="0" xfId="54" applyFont="1" applyAlignment="1">
      <alignment horizontal="center" vertical="center" wrapText="1"/>
    </xf>
    <xf numFmtId="4" fontId="6" fillId="8" borderId="5" xfId="30" applyNumberFormat="1" applyFont="1" applyFill="1" applyBorder="1" applyAlignment="1" applyProtection="1">
      <alignment horizontal="left" vertical="center" wrapText="1"/>
    </xf>
    <xf numFmtId="0" fontId="6" fillId="9" borderId="5" xfId="54" applyFont="1" applyFill="1" applyBorder="1" applyAlignment="1" applyProtection="1">
      <alignment horizontal="left" vertical="center" wrapText="1"/>
      <protection locked="0"/>
    </xf>
    <xf numFmtId="0" fontId="6" fillId="9" borderId="13" xfId="54" applyFont="1" applyFill="1" applyBorder="1" applyAlignment="1" applyProtection="1">
      <alignment horizontal="left" vertical="center" wrapText="1"/>
      <protection locked="0"/>
    </xf>
    <xf numFmtId="0" fontId="6" fillId="9" borderId="15" xfId="54" applyFont="1" applyFill="1" applyBorder="1" applyAlignment="1" applyProtection="1">
      <alignment horizontal="left" vertical="center" wrapText="1"/>
      <protection locked="0"/>
    </xf>
    <xf numFmtId="0" fontId="6" fillId="9" borderId="14" xfId="54"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49" fontId="37" fillId="9" borderId="5" xfId="53" applyNumberFormat="1" applyFont="1" applyFill="1" applyBorder="1" applyAlignment="1" applyProtection="1">
      <alignment horizontal="center" vertical="center" wrapText="1"/>
      <protection locked="0"/>
    </xf>
    <xf numFmtId="49" fontId="6" fillId="11" borderId="5" xfId="53" applyNumberFormat="1" applyFont="1" applyFill="1" applyBorder="1" applyAlignment="1">
      <alignment horizontal="center" vertical="center" wrapText="1"/>
    </xf>
    <xf numFmtId="0" fontId="6" fillId="12" borderId="13" xfId="47" applyFont="1" applyFill="1" applyBorder="1" applyAlignment="1">
      <alignment horizontal="center" vertical="center" wrapText="1"/>
    </xf>
    <xf numFmtId="0" fontId="6" fillId="12" borderId="15" xfId="47" applyFont="1" applyFill="1" applyBorder="1" applyAlignment="1">
      <alignment horizontal="center" vertical="center" wrapText="1"/>
    </xf>
    <xf numFmtId="0" fontId="6" fillId="12" borderId="14" xfId="47" applyFont="1" applyFill="1" applyBorder="1" applyAlignment="1">
      <alignment horizontal="center" vertical="center" wrapText="1"/>
    </xf>
    <xf numFmtId="0" fontId="6" fillId="7" borderId="16" xfId="54" applyFont="1" applyFill="1" applyBorder="1" applyAlignment="1">
      <alignment horizontal="center" vertical="center" wrapText="1"/>
    </xf>
    <xf numFmtId="0" fontId="6" fillId="7" borderId="28" xfId="54" applyFont="1" applyFill="1" applyBorder="1" applyAlignment="1">
      <alignment horizontal="center" vertical="center" wrapText="1"/>
    </xf>
    <xf numFmtId="0" fontId="6" fillId="7" borderId="26" xfId="54" applyFont="1" applyFill="1" applyBorder="1" applyAlignment="1">
      <alignment horizontal="center" vertical="center" wrapText="1"/>
    </xf>
    <xf numFmtId="0" fontId="18" fillId="0" borderId="15" xfId="55" applyFont="1" applyBorder="1" applyAlignment="1">
      <alignment horizontal="left" vertical="center" wrapText="1" indent="1"/>
    </xf>
    <xf numFmtId="0" fontId="6" fillId="0" borderId="0" xfId="47" applyFont="1" applyAlignment="1">
      <alignment horizontal="right" vertical="center" wrapText="1"/>
    </xf>
    <xf numFmtId="0" fontId="29" fillId="7" borderId="23" xfId="33" applyFont="1" applyFill="1" applyBorder="1">
      <alignment horizontal="center" vertical="center" wrapText="1"/>
    </xf>
    <xf numFmtId="0" fontId="6" fillId="0" borderId="16" xfId="54" applyFont="1" applyBorder="1" applyAlignment="1">
      <alignment horizontal="left" vertical="top" wrapText="1"/>
    </xf>
    <xf numFmtId="0" fontId="6" fillId="0" borderId="28" xfId="54" applyFont="1" applyBorder="1" applyAlignment="1">
      <alignment horizontal="left" vertical="top" wrapText="1"/>
    </xf>
    <xf numFmtId="0" fontId="6" fillId="0" borderId="26" xfId="54" applyFont="1" applyBorder="1" applyAlignment="1">
      <alignment horizontal="left" vertical="top" wrapText="1"/>
    </xf>
    <xf numFmtId="0" fontId="56" fillId="0" borderId="0" xfId="53" applyFont="1" applyAlignment="1">
      <alignment horizontal="left" vertical="center" wrapText="1" indent="1"/>
    </xf>
    <xf numFmtId="0" fontId="6" fillId="8" borderId="5" xfId="53" applyFont="1" applyFill="1" applyBorder="1" applyAlignment="1">
      <alignment horizontal="left" vertical="center" wrapText="1" indent="1"/>
    </xf>
    <xf numFmtId="0" fontId="33" fillId="0" borderId="17" xfId="54" applyFont="1" applyBorder="1" applyAlignment="1">
      <alignment horizontal="center" vertical="center" wrapText="1"/>
    </xf>
    <xf numFmtId="0" fontId="0" fillId="12" borderId="13" xfId="47" applyFont="1" applyFill="1" applyBorder="1" applyAlignment="1">
      <alignment horizontal="center" vertical="center" wrapText="1"/>
    </xf>
    <xf numFmtId="0" fontId="0" fillId="12" borderId="14" xfId="47" applyFont="1" applyFill="1" applyBorder="1" applyAlignment="1">
      <alignment horizontal="center" vertical="center" wrapText="1"/>
    </xf>
    <xf numFmtId="49" fontId="40" fillId="13" borderId="16" xfId="0" applyFont="1" applyFill="1" applyBorder="1" applyAlignment="1">
      <alignment horizontal="center" vertical="center" textRotation="90" wrapText="1"/>
    </xf>
    <xf numFmtId="49" fontId="40" fillId="13" borderId="28" xfId="0" applyFont="1" applyFill="1" applyBorder="1" applyAlignment="1">
      <alignment horizontal="center" vertical="center" textRotation="90" wrapText="1"/>
    </xf>
    <xf numFmtId="49" fontId="40" fillId="13" borderId="26" xfId="0" applyFont="1" applyFill="1" applyBorder="1" applyAlignment="1">
      <alignment horizontal="center" vertical="center" textRotation="90" wrapText="1"/>
    </xf>
    <xf numFmtId="0" fontId="6" fillId="7" borderId="5" xfId="54" applyFont="1" applyFill="1" applyBorder="1" applyAlignment="1">
      <alignment horizontal="center" vertical="center" wrapText="1"/>
    </xf>
    <xf numFmtId="0" fontId="0" fillId="7" borderId="13" xfId="101" applyFont="1" applyFill="1" applyBorder="1" applyAlignment="1">
      <alignment horizontal="center" vertical="center" wrapText="1"/>
    </xf>
    <xf numFmtId="0" fontId="0" fillId="7" borderId="15" xfId="101" applyFont="1" applyFill="1" applyBorder="1" applyAlignment="1">
      <alignment horizontal="center" vertical="center" wrapText="1"/>
    </xf>
    <xf numFmtId="0" fontId="0" fillId="7" borderId="14" xfId="101" applyFont="1" applyFill="1" applyBorder="1" applyAlignment="1">
      <alignment horizontal="center" vertical="center" wrapText="1"/>
    </xf>
    <xf numFmtId="0" fontId="6" fillId="12" borderId="13" xfId="45" applyFont="1" applyFill="1" applyBorder="1" applyAlignment="1">
      <alignment horizontal="center" vertical="center" wrapText="1"/>
    </xf>
    <xf numFmtId="0" fontId="6" fillId="12" borderId="14" xfId="45" applyFont="1" applyFill="1" applyBorder="1" applyAlignment="1">
      <alignment horizontal="center" vertical="center" wrapText="1"/>
    </xf>
    <xf numFmtId="0" fontId="6" fillId="12" borderId="16" xfId="45" applyFont="1" applyFill="1" applyBorder="1" applyAlignment="1">
      <alignment horizontal="center" vertical="center" wrapText="1"/>
    </xf>
    <xf numFmtId="0" fontId="6" fillId="12" borderId="26" xfId="45" applyFont="1" applyFill="1" applyBorder="1" applyAlignment="1">
      <alignment horizontal="center" vertical="center" wrapText="1"/>
    </xf>
    <xf numFmtId="49" fontId="56" fillId="0" borderId="0" xfId="53" applyNumberFormat="1" applyFont="1" applyAlignment="1">
      <alignment horizontal="left" vertical="center" wrapText="1" indent="1"/>
    </xf>
    <xf numFmtId="49" fontId="69" fillId="9" borderId="13" xfId="30" applyNumberFormat="1" applyFill="1" applyBorder="1" applyAlignment="1" applyProtection="1">
      <alignment horizontal="left" vertical="center" wrapText="1" indent="1"/>
      <protection locked="0"/>
    </xf>
    <xf numFmtId="49" fontId="69" fillId="9" borderId="15" xfId="30" applyNumberFormat="1" applyFill="1" applyBorder="1" applyAlignment="1" applyProtection="1">
      <alignment horizontal="left" vertical="center" wrapText="1" indent="1"/>
      <protection locked="0"/>
    </xf>
    <xf numFmtId="49" fontId="69" fillId="9" borderId="14" xfId="30" applyNumberFormat="1" applyFill="1" applyBorder="1" applyAlignment="1" applyProtection="1">
      <alignment horizontal="left" vertical="center" wrapText="1" indent="1"/>
      <protection locked="0"/>
    </xf>
    <xf numFmtId="49" fontId="40" fillId="13" borderId="5" xfId="0" applyFont="1" applyFill="1" applyBorder="1" applyAlignment="1">
      <alignment horizontal="center" vertical="center" textRotation="90" wrapText="1"/>
    </xf>
    <xf numFmtId="0" fontId="47" fillId="0" borderId="0" xfId="47" applyFont="1" applyAlignment="1">
      <alignment horizontal="center" vertical="center" wrapText="1"/>
    </xf>
    <xf numFmtId="0" fontId="6" fillId="8" borderId="5" xfId="53" applyFont="1" applyFill="1" applyBorder="1" applyAlignment="1">
      <alignment horizontal="left" vertical="center" wrapText="1"/>
    </xf>
    <xf numFmtId="0" fontId="29" fillId="7" borderId="15" xfId="33" applyFont="1" applyFill="1" applyBorder="1">
      <alignment horizontal="center" vertical="center" wrapText="1"/>
    </xf>
    <xf numFmtId="0" fontId="33" fillId="0" borderId="0" xfId="54" applyFont="1" applyAlignment="1">
      <alignment horizontal="center" vertical="center" wrapText="1"/>
    </xf>
    <xf numFmtId="0" fontId="47" fillId="0" borderId="17" xfId="47" applyFont="1" applyBorder="1" applyAlignment="1">
      <alignment horizontal="center" vertical="center" wrapText="1"/>
    </xf>
    <xf numFmtId="0" fontId="6" fillId="0" borderId="23" xfId="53" applyFont="1" applyBorder="1" applyAlignment="1">
      <alignment horizontal="center" vertical="center" wrapText="1"/>
    </xf>
    <xf numFmtId="0" fontId="6" fillId="0" borderId="0" xfId="53" applyFont="1" applyAlignment="1">
      <alignment horizontal="center" vertical="center" wrapText="1"/>
    </xf>
    <xf numFmtId="0" fontId="0" fillId="12" borderId="5" xfId="47" applyFont="1" applyFill="1" applyBorder="1" applyAlignment="1">
      <alignment horizontal="center" vertical="center" wrapText="1"/>
    </xf>
    <xf numFmtId="0" fontId="11" fillId="0" borderId="0" xfId="54" applyFont="1" applyAlignment="1">
      <alignment horizontal="center" vertical="center" wrapText="1"/>
    </xf>
    <xf numFmtId="0" fontId="33" fillId="7" borderId="0" xfId="54" applyFont="1" applyFill="1" applyAlignment="1">
      <alignment horizontal="center" vertical="center" wrapText="1"/>
    </xf>
    <xf numFmtId="0" fontId="6" fillId="12" borderId="5" xfId="47" applyFont="1" applyFill="1" applyBorder="1" applyAlignment="1">
      <alignment horizontal="center" vertical="center" wrapText="1"/>
    </xf>
    <xf numFmtId="0" fontId="6" fillId="12" borderId="5" xfId="45" applyFont="1" applyFill="1" applyBorder="1" applyAlignment="1">
      <alignment horizontal="center" vertical="center" wrapText="1"/>
    </xf>
    <xf numFmtId="0" fontId="0" fillId="7" borderId="5" xfId="101" applyFont="1" applyFill="1" applyBorder="1" applyAlignment="1">
      <alignment horizontal="center" vertical="center" wrapText="1"/>
    </xf>
    <xf numFmtId="0" fontId="29" fillId="7" borderId="0" xfId="33" applyFont="1" applyFill="1" applyBorder="1">
      <alignment horizontal="center" vertical="center" wrapText="1"/>
    </xf>
    <xf numFmtId="0" fontId="6" fillId="8" borderId="5" xfId="47" applyFont="1" applyFill="1" applyBorder="1" applyAlignment="1">
      <alignment horizontal="left" vertical="center" wrapText="1"/>
    </xf>
    <xf numFmtId="0" fontId="6" fillId="8" borderId="5" xfId="54" applyFont="1" applyFill="1" applyBorder="1" applyAlignment="1">
      <alignment horizontal="left" vertical="center" wrapText="1"/>
    </xf>
    <xf numFmtId="0" fontId="6" fillId="0" borderId="16" xfId="54" applyFont="1" applyBorder="1" applyAlignment="1">
      <alignment horizontal="left" vertical="center" wrapText="1"/>
    </xf>
    <xf numFmtId="0" fontId="6" fillId="0" borderId="26" xfId="54" applyFont="1" applyBorder="1" applyAlignment="1">
      <alignment horizontal="left" vertical="center" wrapText="1"/>
    </xf>
    <xf numFmtId="0" fontId="6" fillId="7" borderId="5" xfId="54" applyFont="1" applyFill="1" applyBorder="1" applyAlignment="1">
      <alignment horizontal="left" vertical="center" wrapText="1"/>
    </xf>
    <xf numFmtId="49" fontId="6" fillId="2" borderId="5" xfId="54" applyNumberFormat="1" applyFont="1" applyFill="1" applyBorder="1" applyAlignment="1" applyProtection="1">
      <alignment horizontal="left" vertical="center" wrapText="1" indent="4"/>
      <protection locked="0"/>
    </xf>
    <xf numFmtId="0" fontId="6" fillId="0" borderId="21" xfId="54" applyFont="1" applyBorder="1" applyAlignment="1">
      <alignment horizontal="left" vertical="center" wrapText="1"/>
    </xf>
    <xf numFmtId="0" fontId="6" fillId="0" borderId="20" xfId="54" applyFont="1" applyBorder="1" applyAlignment="1">
      <alignment horizontal="left" vertical="center" wrapText="1"/>
    </xf>
    <xf numFmtId="0" fontId="6" fillId="0" borderId="18" xfId="54" applyFont="1" applyBorder="1" applyAlignment="1">
      <alignment horizontal="left" vertical="center" wrapText="1"/>
    </xf>
    <xf numFmtId="49" fontId="6" fillId="7" borderId="5" xfId="54" applyNumberFormat="1" applyFont="1" applyFill="1" applyBorder="1" applyAlignment="1">
      <alignment horizontal="center" vertical="center" wrapText="1"/>
    </xf>
    <xf numFmtId="0" fontId="6" fillId="0" borderId="28" xfId="54" applyFont="1" applyBorder="1" applyAlignment="1">
      <alignment horizontal="left" vertical="center" wrapText="1"/>
    </xf>
    <xf numFmtId="0" fontId="33" fillId="0" borderId="5" xfId="54" applyFont="1" applyBorder="1" applyAlignment="1">
      <alignment horizontal="center" vertical="center" wrapText="1"/>
    </xf>
    <xf numFmtId="0" fontId="6" fillId="7" borderId="5" xfId="54" applyFont="1" applyFill="1" applyBorder="1" applyAlignment="1">
      <alignment horizontal="center" vertical="center"/>
    </xf>
    <xf numFmtId="0" fontId="0" fillId="0" borderId="16" xfId="33" applyFont="1" applyBorder="1">
      <alignment horizontal="center" vertical="center" wrapText="1"/>
    </xf>
    <xf numFmtId="0" fontId="0" fillId="0" borderId="26" xfId="33" applyFont="1" applyBorder="1">
      <alignment horizontal="center" vertical="center" wrapText="1"/>
    </xf>
    <xf numFmtId="0" fontId="6" fillId="7" borderId="13" xfId="54" applyFont="1" applyFill="1" applyBorder="1" applyAlignment="1">
      <alignment horizontal="center" vertical="center" wrapText="1"/>
    </xf>
    <xf numFmtId="0" fontId="6" fillId="7" borderId="15" xfId="54" applyFont="1" applyFill="1" applyBorder="1" applyAlignment="1">
      <alignment horizontal="center" vertical="center" wrapText="1"/>
    </xf>
    <xf numFmtId="0" fontId="6" fillId="7" borderId="14" xfId="54" applyFont="1" applyFill="1" applyBorder="1" applyAlignment="1">
      <alignment horizontal="center" vertical="center" wrapText="1"/>
    </xf>
    <xf numFmtId="0" fontId="0" fillId="0" borderId="5" xfId="54" applyFont="1" applyBorder="1" applyAlignment="1">
      <alignment horizontal="left" vertical="center" wrapText="1"/>
    </xf>
    <xf numFmtId="0" fontId="0" fillId="0" borderId="13" xfId="33" applyFont="1" applyBorder="1">
      <alignment horizontal="center" vertical="center" wrapText="1"/>
    </xf>
    <xf numFmtId="0" fontId="0" fillId="0" borderId="14" xfId="33" applyFont="1" applyBorder="1">
      <alignment horizontal="center" vertical="center" wrapText="1"/>
    </xf>
    <xf numFmtId="49" fontId="29" fillId="7" borderId="15" xfId="33" applyNumberFormat="1" applyFont="1" applyFill="1" applyBorder="1">
      <alignment horizontal="center" vertical="center" wrapText="1"/>
    </xf>
    <xf numFmtId="0" fontId="37" fillId="0" borderId="5" xfId="54" applyFont="1" applyBorder="1" applyAlignment="1">
      <alignment horizontal="left" vertical="center" wrapText="1"/>
    </xf>
    <xf numFmtId="0" fontId="0" fillId="0" borderId="13" xfId="54" applyFont="1" applyBorder="1" applyAlignment="1">
      <alignment horizontal="center" vertical="center" wrapText="1"/>
    </xf>
    <xf numFmtId="0" fontId="0" fillId="0" borderId="14" xfId="54" applyFont="1" applyBorder="1" applyAlignment="1">
      <alignment horizontal="center" vertical="center" wrapText="1"/>
    </xf>
    <xf numFmtId="0" fontId="0" fillId="0" borderId="28" xfId="54" applyFont="1" applyBorder="1" applyAlignment="1">
      <alignment horizontal="left" vertical="center" wrapText="1"/>
    </xf>
    <xf numFmtId="0" fontId="37" fillId="0" borderId="28" xfId="54" applyFont="1" applyBorder="1" applyAlignment="1">
      <alignment horizontal="left" vertical="center" wrapText="1"/>
    </xf>
    <xf numFmtId="0" fontId="37" fillId="0" borderId="26" xfId="54" applyFont="1" applyBorder="1" applyAlignment="1">
      <alignment horizontal="left" vertical="center" wrapText="1"/>
    </xf>
    <xf numFmtId="0" fontId="32" fillId="7" borderId="20" xfId="54" applyFont="1" applyFill="1" applyBorder="1" applyAlignment="1">
      <alignment horizontal="center" vertical="top" wrapText="1"/>
    </xf>
    <xf numFmtId="49" fontId="0" fillId="7" borderId="5" xfId="54" applyNumberFormat="1" applyFont="1" applyFill="1" applyBorder="1" applyAlignment="1">
      <alignment horizontal="center" vertical="center" wrapText="1"/>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lignment horizontal="left" vertical="center" wrapText="1" indent="1"/>
    </xf>
    <xf numFmtId="49" fontId="0" fillId="7" borderId="16" xfId="54" applyNumberFormat="1" applyFont="1" applyFill="1" applyBorder="1" applyAlignment="1">
      <alignment horizontal="center" vertical="center" wrapText="1"/>
    </xf>
    <xf numFmtId="49" fontId="0" fillId="7" borderId="26" xfId="54" applyNumberFormat="1" applyFont="1" applyFill="1" applyBorder="1" applyAlignment="1">
      <alignment horizontal="center" vertical="center" wrapText="1"/>
    </xf>
    <xf numFmtId="0" fontId="18" fillId="0" borderId="15" xfId="32" applyFont="1" applyBorder="1" applyAlignment="1">
      <alignment horizontal="left" vertical="center" wrapText="1" indent="1"/>
    </xf>
    <xf numFmtId="49" fontId="6" fillId="0" borderId="0" xfId="41" applyBorder="1" applyAlignment="1">
      <alignment horizontal="left" vertical="top" wrapText="1"/>
    </xf>
    <xf numFmtId="0" fontId="6" fillId="7" borderId="5" xfId="48" applyNumberFormat="1" applyFill="1" applyBorder="1" applyAlignment="1">
      <alignment horizontal="center" vertical="center" wrapText="1"/>
    </xf>
    <xf numFmtId="49" fontId="6" fillId="0" borderId="0" xfId="41" applyAlignment="1">
      <alignment horizontal="left" vertical="top" wrapText="1"/>
    </xf>
    <xf numFmtId="49" fontId="0" fillId="12" borderId="15" xfId="0" applyFill="1" applyBorder="1" applyAlignment="1">
      <alignment horizontal="left" vertical="center" indent="1"/>
    </xf>
    <xf numFmtId="0" fontId="6" fillId="8" borderId="13" xfId="53" applyFont="1" applyFill="1" applyBorder="1" applyAlignment="1">
      <alignment horizontal="left" vertical="center" wrapText="1"/>
    </xf>
    <xf numFmtId="0" fontId="6" fillId="8" borderId="15" xfId="53" applyFont="1" applyFill="1" applyBorder="1" applyAlignment="1">
      <alignment horizontal="left" vertical="center" wrapText="1"/>
    </xf>
    <xf numFmtId="0" fontId="6" fillId="8" borderId="14" xfId="53" applyFont="1" applyFill="1" applyBorder="1" applyAlignment="1">
      <alignment horizontal="left" vertical="center" wrapText="1"/>
    </xf>
    <xf numFmtId="4" fontId="6" fillId="8" borderId="13" xfId="30" applyNumberFormat="1" applyFont="1" applyFill="1" applyBorder="1" applyAlignment="1" applyProtection="1">
      <alignment horizontal="left" vertical="center" wrapText="1"/>
    </xf>
    <xf numFmtId="4" fontId="6" fillId="8" borderId="15" xfId="30" applyNumberFormat="1" applyFont="1" applyFill="1" applyBorder="1" applyAlignment="1" applyProtection="1">
      <alignment horizontal="left" vertical="center" wrapText="1"/>
    </xf>
    <xf numFmtId="4" fontId="6" fillId="8" borderId="14" xfId="30" applyNumberFormat="1" applyFont="1" applyFill="1" applyBorder="1" applyAlignment="1" applyProtection="1">
      <alignment horizontal="left" vertical="center" wrapText="1"/>
    </xf>
    <xf numFmtId="0" fontId="6" fillId="0" borderId="13" xfId="54" applyFont="1" applyBorder="1" applyAlignment="1">
      <alignment horizontal="left" vertical="center" wrapText="1"/>
    </xf>
    <xf numFmtId="0" fontId="6" fillId="0" borderId="15" xfId="54" applyFont="1" applyBorder="1" applyAlignment="1">
      <alignment horizontal="left" vertical="center" wrapText="1"/>
    </xf>
    <xf numFmtId="0" fontId="6" fillId="0" borderId="14" xfId="54" applyFont="1" applyBorder="1" applyAlignment="1">
      <alignment horizontal="left" vertical="center" wrapText="1"/>
    </xf>
    <xf numFmtId="0" fontId="33" fillId="0" borderId="21" xfId="54" applyFont="1" applyBorder="1" applyAlignment="1">
      <alignment horizontal="center" vertical="center" wrapText="1"/>
    </xf>
    <xf numFmtId="0" fontId="33" fillId="0" borderId="18" xfId="54" applyFont="1" applyBorder="1" applyAlignment="1">
      <alignment horizontal="center" vertical="center" wrapText="1"/>
    </xf>
    <xf numFmtId="0" fontId="6" fillId="8" borderId="13" xfId="47" applyFont="1" applyFill="1" applyBorder="1" applyAlignment="1">
      <alignment horizontal="left" vertical="center" wrapText="1"/>
    </xf>
    <xf numFmtId="0" fontId="6" fillId="8" borderId="15" xfId="47" applyFont="1" applyFill="1" applyBorder="1" applyAlignment="1">
      <alignment horizontal="left" vertical="center" wrapText="1"/>
    </xf>
    <xf numFmtId="0" fontId="6" fillId="8" borderId="14" xfId="47" applyFont="1" applyFill="1" applyBorder="1" applyAlignment="1">
      <alignment horizontal="left" vertical="center" wrapText="1"/>
    </xf>
    <xf numFmtId="0" fontId="6" fillId="8" borderId="13" xfId="54" applyFont="1" applyFill="1" applyBorder="1" applyAlignment="1">
      <alignment horizontal="left" vertical="center" wrapText="1"/>
    </xf>
    <xf numFmtId="0" fontId="6" fillId="8" borderId="15" xfId="54" applyFont="1" applyFill="1" applyBorder="1" applyAlignment="1">
      <alignment horizontal="left" vertical="center" wrapText="1"/>
    </xf>
    <xf numFmtId="0" fontId="6" fillId="8" borderId="14" xfId="54" applyFont="1" applyFill="1" applyBorder="1" applyAlignment="1">
      <alignment horizontal="left" vertical="center" wrapText="1"/>
    </xf>
    <xf numFmtId="0" fontId="29" fillId="0" borderId="20" xfId="54" applyFont="1" applyBorder="1" applyAlignment="1">
      <alignment horizontal="center" vertical="top" wrapText="1"/>
    </xf>
    <xf numFmtId="0" fontId="29" fillId="0" borderId="0" xfId="54" applyFont="1" applyAlignment="1">
      <alignment horizontal="center" vertical="top" wrapText="1"/>
    </xf>
    <xf numFmtId="14" fontId="49" fillId="0" borderId="5" xfId="53" applyNumberFormat="1" applyFont="1" applyBorder="1" applyAlignment="1">
      <alignment horizontal="center" vertical="center" wrapText="1"/>
    </xf>
    <xf numFmtId="0" fontId="6" fillId="0" borderId="5" xfId="53" applyFont="1" applyBorder="1" applyAlignment="1">
      <alignment horizontal="left" vertical="center" wrapText="1"/>
    </xf>
    <xf numFmtId="0" fontId="6" fillId="11" borderId="5" xfId="53" applyFont="1" applyFill="1" applyBorder="1" applyAlignment="1">
      <alignment horizontal="center" vertical="center" wrapText="1"/>
    </xf>
    <xf numFmtId="0" fontId="6" fillId="0" borderId="5" xfId="53" applyFont="1" applyBorder="1" applyAlignment="1">
      <alignment horizontal="center" vertical="center" wrapText="1"/>
    </xf>
    <xf numFmtId="0" fontId="6" fillId="7" borderId="0" xfId="54" applyFont="1" applyFill="1" applyAlignment="1">
      <alignment horizontal="center" vertical="center" wrapText="1"/>
    </xf>
    <xf numFmtId="0" fontId="29" fillId="7" borderId="17" xfId="33" applyFont="1" applyFill="1" applyBorder="1">
      <alignment horizontal="center" vertical="center" wrapText="1"/>
    </xf>
    <xf numFmtId="49" fontId="0" fillId="9" borderId="5" xfId="0" applyFill="1" applyBorder="1" applyAlignment="1" applyProtection="1">
      <alignment horizontal="left" vertical="center" wrapText="1"/>
      <protection locked="0"/>
    </xf>
    <xf numFmtId="49" fontId="6"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Font="1" applyFill="1" applyBorder="1" applyAlignment="1">
      <alignment horizontal="center" vertical="center" wrapText="1"/>
    </xf>
    <xf numFmtId="0" fontId="0" fillId="9" borderId="5" xfId="0" applyNumberFormat="1" applyFill="1" applyBorder="1" applyAlignment="1" applyProtection="1">
      <alignment horizontal="left" vertical="center" wrapText="1"/>
      <protection locked="0"/>
    </xf>
    <xf numFmtId="0" fontId="6" fillId="9" borderId="5" xfId="33" applyFont="1" applyFill="1" applyBorder="1" applyAlignment="1" applyProtection="1">
      <alignment horizontal="left" vertical="center" wrapText="1"/>
      <protection locked="0"/>
    </xf>
    <xf numFmtId="49" fontId="0" fillId="0" borderId="5" xfId="0" applyBorder="1" applyAlignment="1">
      <alignment horizontal="left" vertical="top"/>
    </xf>
    <xf numFmtId="0" fontId="6" fillId="11" borderId="5" xfId="53" applyFont="1" applyFill="1" applyBorder="1" applyAlignment="1">
      <alignment horizontal="left" vertical="center" wrapText="1"/>
    </xf>
    <xf numFmtId="49" fontId="0" fillId="11" borderId="5" xfId="0" applyFill="1" applyBorder="1" applyAlignment="1">
      <alignment horizontal="left" vertical="top"/>
    </xf>
    <xf numFmtId="0" fontId="6" fillId="0" borderId="5" xfId="33" applyFont="1" applyBorder="1" applyAlignment="1">
      <alignment horizontal="left" vertical="center" wrapText="1"/>
    </xf>
    <xf numFmtId="0" fontId="6" fillId="0" borderId="5" xfId="54" applyFont="1" applyBorder="1" applyAlignment="1">
      <alignment horizontal="left" vertical="center" wrapText="1"/>
    </xf>
    <xf numFmtId="49" fontId="6" fillId="11" borderId="13" xfId="53" applyNumberFormat="1" applyFont="1" applyFill="1" applyBorder="1" applyAlignment="1">
      <alignment horizontal="center" vertical="center" wrapText="1"/>
    </xf>
    <xf numFmtId="49" fontId="6" fillId="7" borderId="16" xfId="54" applyNumberFormat="1" applyFont="1" applyFill="1" applyBorder="1" applyAlignment="1">
      <alignment horizontal="center" vertical="center" wrapText="1"/>
    </xf>
    <xf numFmtId="49" fontId="6" fillId="7" borderId="26" xfId="54" applyNumberFormat="1" applyFont="1" applyFill="1" applyBorder="1" applyAlignment="1">
      <alignment horizontal="center" vertical="center" wrapText="1"/>
    </xf>
    <xf numFmtId="0" fontId="8" fillId="10" borderId="5" xfId="0" applyNumberFormat="1" applyFont="1" applyFill="1" applyBorder="1" applyAlignment="1">
      <alignment horizontal="center" vertical="center" wrapText="1"/>
    </xf>
  </cellXfs>
  <cellStyles count="102">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urrency [0]" xfId="16" xr:uid="{00000000-0005-0000-0000-000021000000}"/>
    <cellStyle name="currency1" xfId="17" xr:uid="{00000000-0005-0000-0000-000022000000}"/>
    <cellStyle name="Currency2" xfId="18" xr:uid="{00000000-0005-0000-0000-000023000000}"/>
    <cellStyle name="currency3" xfId="19" xr:uid="{00000000-0005-0000-0000-000024000000}"/>
    <cellStyle name="currency4" xfId="20" xr:uid="{00000000-0005-0000-0000-000025000000}"/>
    <cellStyle name="Followed Hyperlink" xfId="21" xr:uid="{00000000-0005-0000-0000-000026000000}"/>
    <cellStyle name="Header 3" xfId="22" xr:uid="{00000000-0005-0000-0000-000027000000}"/>
    <cellStyle name="Hyperlink" xfId="23" xr:uid="{00000000-0005-0000-0000-000028000000}"/>
    <cellStyle name="normal" xfId="24" xr:uid="{00000000-0005-0000-0000-000029000000}"/>
    <cellStyle name="Normal1" xfId="25" xr:uid="{00000000-0005-0000-0000-00002A000000}"/>
    <cellStyle name="Normal2" xfId="26" xr:uid="{00000000-0005-0000-0000-00002B000000}"/>
    <cellStyle name="Percent1" xfId="27" xr:uid="{00000000-0005-0000-0000-00002C000000}"/>
    <cellStyle name="Title 4" xfId="28" xr:uid="{00000000-0005-0000-0000-00002D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2" xfId="31" xr:uid="{00000000-0005-0000-0000-000038000000}"/>
    <cellStyle name="Денежный" xfId="98" builtinId="4" hidden="1"/>
    <cellStyle name="Денежный [0]" xfId="99" builtinId="7" hidden="1"/>
    <cellStyle name="Заголовок" xfId="32" xr:uid="{00000000-0005-0000-0000-00003B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0000000}"/>
    <cellStyle name="Значение" xfId="34" xr:uid="{00000000-0005-0000-0000-000041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47000000}"/>
    <cellStyle name="Обычный 12 2" xfId="36" xr:uid="{00000000-0005-0000-0000-000048000000}"/>
    <cellStyle name="Обычный 14" xfId="37" xr:uid="{00000000-0005-0000-0000-000049000000}"/>
    <cellStyle name="Обычный 14 6" xfId="101" xr:uid="{00000000-0005-0000-0000-00004A000000}"/>
    <cellStyle name="Обычный 15" xfId="38" xr:uid="{00000000-0005-0000-0000-00004B000000}"/>
    <cellStyle name="Обычный 2" xfId="39" xr:uid="{00000000-0005-0000-0000-00004C000000}"/>
    <cellStyle name="Обычный 2 2" xfId="40" xr:uid="{00000000-0005-0000-0000-00004D000000}"/>
    <cellStyle name="Обычный 3" xfId="41" xr:uid="{00000000-0005-0000-0000-00004E000000}"/>
    <cellStyle name="Обычный 3 2" xfId="42" xr:uid="{00000000-0005-0000-0000-00004F000000}"/>
    <cellStyle name="Обычный 3 3" xfId="43" xr:uid="{00000000-0005-0000-0000-000050000000}"/>
    <cellStyle name="Обычный 4" xfId="44" xr:uid="{00000000-0005-0000-0000-000051000000}"/>
    <cellStyle name="Обычный_BALANCE.WARM.2007YEAR(FACT)" xfId="45" xr:uid="{00000000-0005-0000-0000-000052000000}"/>
    <cellStyle name="Обычный_INVEST.WARM.PLAN.4.78(v0.1)" xfId="46" xr:uid="{00000000-0005-0000-0000-000053000000}"/>
    <cellStyle name="Обычный_JKH.OPEN.INFO.HVS(v3.5)_цены161210" xfId="47" xr:uid="{00000000-0005-0000-0000-000054000000}"/>
    <cellStyle name="Обычный_JKH.OPEN.INFO.PRICE.VO_v4.0(10.02.11)" xfId="48" xr:uid="{00000000-0005-0000-0000-000055000000}"/>
    <cellStyle name="Обычный_MINENERGO.340.PRIL79(v0.1)" xfId="49" xr:uid="{00000000-0005-0000-0000-000056000000}"/>
    <cellStyle name="Обычный_PREDEL.JKH.2010(v1.3)" xfId="50" xr:uid="{00000000-0005-0000-0000-000057000000}"/>
    <cellStyle name="Обычный_razrabotka_sablonov_po_WKU" xfId="51" xr:uid="{00000000-0005-0000-0000-000058000000}"/>
    <cellStyle name="Обычный_SIMPLE_1_massive2" xfId="52" xr:uid="{00000000-0005-0000-0000-000059000000}"/>
    <cellStyle name="Обычный_ЖКУ_проект3" xfId="53" xr:uid="{00000000-0005-0000-0000-00005A000000}"/>
    <cellStyle name="Обычный_Мониторинг инвестиций" xfId="54" xr:uid="{00000000-0005-0000-0000-00005B000000}"/>
    <cellStyle name="Обычный_Шаблон по источникам для Модуля Реестр (2)" xfId="55" xr:uid="{00000000-0005-0000-0000-00005C000000}"/>
    <cellStyle name="Плохой" xfId="62" builtinId="27" hidden="1"/>
    <cellStyle name="Пояснение" xfId="70" builtinId="53" hidden="1"/>
    <cellStyle name="Примечание" xfId="69" builtinId="10" hidden="1"/>
    <cellStyle name="Процентный" xfId="100" builtinId="5" hidden="1"/>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B00-000004000000}"/>
            </a:ext>
          </a:extLst>
        </xdr:cNvPr>
        <xdr:cNvGrpSpPr>
          <a:grpSpLocks/>
        </xdr:cNvGrpSpPr>
      </xdr:nvGrpSpPr>
      <xdr:grpSpPr bwMode="auto">
        <a:xfrm>
          <a:off x="8401050" y="42100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47815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54197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6972300" y="47529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4752975"/>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36957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6381750" y="3743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37528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900-000004000000}"/>
            </a:ext>
          </a:extLst>
        </xdr:cNvPr>
        <xdr:cNvGrpSpPr>
          <a:grpSpLocks/>
        </xdr:cNvGrpSpPr>
      </xdr:nvGrpSpPr>
      <xdr:grpSpPr bwMode="auto">
        <a:xfrm>
          <a:off x="6381750" y="4067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6381750" y="406717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6381750" y="406717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a:extLst>
            <a:ext uri="{FF2B5EF4-FFF2-40B4-BE49-F238E27FC236}">
              <a16:creationId xmlns:a16="http://schemas.microsoft.com/office/drawing/2014/main" id="{00000000-0008-0000-1B00-000007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B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B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a:extLst>
            <a:ext uri="{FF2B5EF4-FFF2-40B4-BE49-F238E27FC236}">
              <a16:creationId xmlns:a16="http://schemas.microsoft.com/office/drawing/2014/main" id="{00000000-0008-0000-1B00-00000A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B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B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a:extLst>
            <a:ext uri="{FF2B5EF4-FFF2-40B4-BE49-F238E27FC236}">
              <a16:creationId xmlns:a16="http://schemas.microsoft.com/office/drawing/2014/main" id="{00000000-0008-0000-1D00-00000D000000}"/>
            </a:ext>
          </a:extLst>
        </xdr:cNvPr>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a:extLst>
              <a:ext uri="{FF2B5EF4-FFF2-40B4-BE49-F238E27FC236}">
                <a16:creationId xmlns:a16="http://schemas.microsoft.com/office/drawing/2014/main" id="{00000000-0008-0000-1D00-00000E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a:extLst>
              <a:ext uri="{FF2B5EF4-FFF2-40B4-BE49-F238E27FC236}">
                <a16:creationId xmlns:a16="http://schemas.microsoft.com/office/drawing/2014/main" id="{00000000-0008-0000-1D00-00000F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22</xdr:row>
      <xdr:rowOff>0</xdr:rowOff>
    </xdr:from>
    <xdr:to>
      <xdr:col>6</xdr:col>
      <xdr:colOff>228600</xdr:colOff>
      <xdr:row>23</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485775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9283210A-8A93-4D0D-870D-850CBE28E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D24C2B1B-FCFA-4321-9F90-67640D0819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7" name="shCalendar" hidden="1">
          <a:extLst>
            <a:ext uri="{FF2B5EF4-FFF2-40B4-BE49-F238E27FC236}">
              <a16:creationId xmlns:a16="http://schemas.microsoft.com/office/drawing/2014/main" id="{00000000-0008-0000-2000-000007000000}"/>
            </a:ext>
          </a:extLst>
        </xdr:cNvPr>
        <xdr:cNvGrpSpPr>
          <a:grpSpLocks/>
        </xdr:cNvGrpSpPr>
      </xdr:nvGrpSpPr>
      <xdr:grpSpPr bwMode="auto">
        <a:xfrm>
          <a:off x="8010525" y="10315575"/>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20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20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1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1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1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6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6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6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3458825"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5391150" y="4781550"/>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47815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53"/>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hidden="1" customWidth="1"/>
    <col min="16"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29" width="10.5703125" style="173"/>
    <col min="30" max="249" width="10.5703125" style="31"/>
    <col min="250" max="257" width="0" style="31" hidden="1" customWidth="1"/>
    <col min="258" max="258" width="3.7109375" style="31" customWidth="1"/>
    <col min="259" max="259" width="3.85546875" style="31" customWidth="1"/>
    <col min="260" max="260" width="3.7109375" style="31" customWidth="1"/>
    <col min="261" max="261" width="12.7109375" style="31" customWidth="1"/>
    <col min="262" max="262" width="52.7109375" style="31" customWidth="1"/>
    <col min="263" max="266" width="0" style="31" hidden="1" customWidth="1"/>
    <col min="267" max="267" width="12.28515625" style="31" customWidth="1"/>
    <col min="268" max="268" width="6.42578125" style="31" customWidth="1"/>
    <col min="269" max="269" width="12.28515625" style="31" customWidth="1"/>
    <col min="270" max="270" width="0" style="31" hidden="1" customWidth="1"/>
    <col min="271" max="271" width="3.7109375" style="31" customWidth="1"/>
    <col min="272" max="272" width="11.140625" style="31" bestFit="1" customWidth="1"/>
    <col min="273" max="274" width="10.5703125" style="31"/>
    <col min="275" max="275" width="11.140625" style="31" customWidth="1"/>
    <col min="276" max="505" width="10.5703125" style="31"/>
    <col min="506" max="513" width="0" style="31" hidden="1" customWidth="1"/>
    <col min="514" max="514" width="3.7109375" style="31" customWidth="1"/>
    <col min="515" max="515" width="3.85546875" style="31" customWidth="1"/>
    <col min="516" max="516" width="3.7109375" style="31" customWidth="1"/>
    <col min="517" max="517" width="12.7109375" style="31" customWidth="1"/>
    <col min="518" max="518" width="52.7109375" style="31" customWidth="1"/>
    <col min="519" max="522" width="0" style="31" hidden="1" customWidth="1"/>
    <col min="523" max="523" width="12.28515625" style="31" customWidth="1"/>
    <col min="524" max="524" width="6.42578125" style="31" customWidth="1"/>
    <col min="525" max="525" width="12.28515625" style="31" customWidth="1"/>
    <col min="526" max="526" width="0" style="31" hidden="1" customWidth="1"/>
    <col min="527" max="527" width="3.7109375" style="31" customWidth="1"/>
    <col min="528" max="528" width="11.140625" style="31" bestFit="1" customWidth="1"/>
    <col min="529" max="530" width="10.5703125" style="31"/>
    <col min="531" max="531" width="11.140625" style="31" customWidth="1"/>
    <col min="532" max="761" width="10.5703125" style="31"/>
    <col min="762" max="769" width="0" style="31" hidden="1" customWidth="1"/>
    <col min="770" max="770" width="3.7109375" style="31" customWidth="1"/>
    <col min="771" max="771" width="3.85546875" style="31" customWidth="1"/>
    <col min="772" max="772" width="3.7109375" style="31" customWidth="1"/>
    <col min="773" max="773" width="12.7109375" style="31" customWidth="1"/>
    <col min="774" max="774" width="52.7109375" style="31" customWidth="1"/>
    <col min="775" max="778" width="0" style="31" hidden="1" customWidth="1"/>
    <col min="779" max="779" width="12.28515625" style="31" customWidth="1"/>
    <col min="780" max="780" width="6.42578125" style="31" customWidth="1"/>
    <col min="781" max="781" width="12.28515625" style="31" customWidth="1"/>
    <col min="782" max="782" width="0" style="31" hidden="1" customWidth="1"/>
    <col min="783" max="783" width="3.7109375" style="31" customWidth="1"/>
    <col min="784" max="784" width="11.140625" style="31" bestFit="1" customWidth="1"/>
    <col min="785" max="786" width="10.5703125" style="31"/>
    <col min="787" max="787" width="11.140625" style="31" customWidth="1"/>
    <col min="788" max="1017" width="10.5703125" style="31"/>
    <col min="1018" max="1025" width="0" style="31" hidden="1" customWidth="1"/>
    <col min="1026" max="1026" width="3.7109375" style="31" customWidth="1"/>
    <col min="1027" max="1027" width="3.85546875" style="31" customWidth="1"/>
    <col min="1028" max="1028" width="3.7109375" style="31" customWidth="1"/>
    <col min="1029" max="1029" width="12.7109375" style="31" customWidth="1"/>
    <col min="1030" max="1030" width="52.7109375" style="31" customWidth="1"/>
    <col min="1031" max="1034" width="0" style="31" hidden="1" customWidth="1"/>
    <col min="1035" max="1035" width="12.28515625" style="31" customWidth="1"/>
    <col min="1036" max="1036" width="6.42578125" style="31" customWidth="1"/>
    <col min="1037" max="1037" width="12.28515625" style="31" customWidth="1"/>
    <col min="1038" max="1038" width="0" style="31" hidden="1" customWidth="1"/>
    <col min="1039" max="1039" width="3.7109375" style="31" customWidth="1"/>
    <col min="1040" max="1040" width="11.140625" style="31" bestFit="1" customWidth="1"/>
    <col min="1041" max="1042" width="10.5703125" style="31"/>
    <col min="1043" max="1043" width="11.140625" style="31" customWidth="1"/>
    <col min="1044" max="1273" width="10.5703125" style="31"/>
    <col min="1274" max="1281" width="0" style="31" hidden="1" customWidth="1"/>
    <col min="1282" max="1282" width="3.7109375" style="31" customWidth="1"/>
    <col min="1283" max="1283" width="3.85546875" style="31" customWidth="1"/>
    <col min="1284" max="1284" width="3.7109375" style="31" customWidth="1"/>
    <col min="1285" max="1285" width="12.7109375" style="31" customWidth="1"/>
    <col min="1286" max="1286" width="52.7109375" style="31" customWidth="1"/>
    <col min="1287" max="1290" width="0" style="31" hidden="1" customWidth="1"/>
    <col min="1291" max="1291" width="12.28515625" style="31" customWidth="1"/>
    <col min="1292" max="1292" width="6.42578125" style="31" customWidth="1"/>
    <col min="1293" max="1293" width="12.28515625" style="31" customWidth="1"/>
    <col min="1294" max="1294" width="0" style="31" hidden="1" customWidth="1"/>
    <col min="1295" max="1295" width="3.7109375" style="31" customWidth="1"/>
    <col min="1296" max="1296" width="11.140625" style="31" bestFit="1" customWidth="1"/>
    <col min="1297" max="1298" width="10.5703125" style="31"/>
    <col min="1299" max="1299" width="11.140625" style="31" customWidth="1"/>
    <col min="1300" max="1529" width="10.5703125" style="31"/>
    <col min="1530" max="1537" width="0" style="31" hidden="1" customWidth="1"/>
    <col min="1538" max="1538" width="3.7109375" style="31" customWidth="1"/>
    <col min="1539" max="1539" width="3.85546875" style="31" customWidth="1"/>
    <col min="1540" max="1540" width="3.7109375" style="31" customWidth="1"/>
    <col min="1541" max="1541" width="12.7109375" style="31" customWidth="1"/>
    <col min="1542" max="1542" width="52.7109375" style="31" customWidth="1"/>
    <col min="1543" max="1546" width="0" style="31" hidden="1" customWidth="1"/>
    <col min="1547" max="1547" width="12.28515625" style="31" customWidth="1"/>
    <col min="1548" max="1548" width="6.42578125" style="31" customWidth="1"/>
    <col min="1549" max="1549" width="12.28515625" style="31" customWidth="1"/>
    <col min="1550" max="1550" width="0" style="31" hidden="1" customWidth="1"/>
    <col min="1551" max="1551" width="3.7109375" style="31" customWidth="1"/>
    <col min="1552" max="1552" width="11.140625" style="31" bestFit="1" customWidth="1"/>
    <col min="1553" max="1554" width="10.5703125" style="31"/>
    <col min="1555" max="1555" width="11.140625" style="31" customWidth="1"/>
    <col min="1556" max="1785" width="10.5703125" style="31"/>
    <col min="1786" max="1793" width="0" style="31" hidden="1" customWidth="1"/>
    <col min="1794" max="1794" width="3.7109375" style="31" customWidth="1"/>
    <col min="1795" max="1795" width="3.85546875" style="31" customWidth="1"/>
    <col min="1796" max="1796" width="3.7109375" style="31" customWidth="1"/>
    <col min="1797" max="1797" width="12.7109375" style="31" customWidth="1"/>
    <col min="1798" max="1798" width="52.7109375" style="31" customWidth="1"/>
    <col min="1799" max="1802" width="0" style="31" hidden="1" customWidth="1"/>
    <col min="1803" max="1803" width="12.28515625" style="31" customWidth="1"/>
    <col min="1804" max="1804" width="6.42578125" style="31" customWidth="1"/>
    <col min="1805" max="1805" width="12.28515625" style="31" customWidth="1"/>
    <col min="1806" max="1806" width="0" style="31" hidden="1" customWidth="1"/>
    <col min="1807" max="1807" width="3.7109375" style="31" customWidth="1"/>
    <col min="1808" max="1808" width="11.140625" style="31" bestFit="1" customWidth="1"/>
    <col min="1809" max="1810" width="10.5703125" style="31"/>
    <col min="1811" max="1811" width="11.140625" style="31" customWidth="1"/>
    <col min="1812" max="2041" width="10.5703125" style="31"/>
    <col min="2042" max="2049" width="0" style="31" hidden="1" customWidth="1"/>
    <col min="2050" max="2050" width="3.7109375" style="31" customWidth="1"/>
    <col min="2051" max="2051" width="3.85546875" style="31" customWidth="1"/>
    <col min="2052" max="2052" width="3.7109375" style="31" customWidth="1"/>
    <col min="2053" max="2053" width="12.7109375" style="31" customWidth="1"/>
    <col min="2054" max="2054" width="52.7109375" style="31" customWidth="1"/>
    <col min="2055" max="2058" width="0" style="31" hidden="1" customWidth="1"/>
    <col min="2059" max="2059" width="12.28515625" style="31" customWidth="1"/>
    <col min="2060" max="2060" width="6.42578125" style="31" customWidth="1"/>
    <col min="2061" max="2061" width="12.28515625" style="31" customWidth="1"/>
    <col min="2062" max="2062" width="0" style="31" hidden="1" customWidth="1"/>
    <col min="2063" max="2063" width="3.7109375" style="31" customWidth="1"/>
    <col min="2064" max="2064" width="11.140625" style="31" bestFit="1" customWidth="1"/>
    <col min="2065" max="2066" width="10.5703125" style="31"/>
    <col min="2067" max="2067" width="11.140625" style="31" customWidth="1"/>
    <col min="2068" max="2297" width="10.5703125" style="31"/>
    <col min="2298" max="2305" width="0" style="31" hidden="1" customWidth="1"/>
    <col min="2306" max="2306" width="3.7109375" style="31" customWidth="1"/>
    <col min="2307" max="2307" width="3.85546875" style="31" customWidth="1"/>
    <col min="2308" max="2308" width="3.7109375" style="31" customWidth="1"/>
    <col min="2309" max="2309" width="12.7109375" style="31" customWidth="1"/>
    <col min="2310" max="2310" width="52.7109375" style="31" customWidth="1"/>
    <col min="2311" max="2314" width="0" style="31" hidden="1" customWidth="1"/>
    <col min="2315" max="2315" width="12.28515625" style="31" customWidth="1"/>
    <col min="2316" max="2316" width="6.42578125" style="31" customWidth="1"/>
    <col min="2317" max="2317" width="12.28515625" style="31" customWidth="1"/>
    <col min="2318" max="2318" width="0" style="31" hidden="1" customWidth="1"/>
    <col min="2319" max="2319" width="3.7109375" style="31" customWidth="1"/>
    <col min="2320" max="2320" width="11.140625" style="31" bestFit="1" customWidth="1"/>
    <col min="2321" max="2322" width="10.5703125" style="31"/>
    <col min="2323" max="2323" width="11.140625" style="31" customWidth="1"/>
    <col min="2324" max="2553" width="10.5703125" style="31"/>
    <col min="2554" max="2561" width="0" style="31" hidden="1" customWidth="1"/>
    <col min="2562" max="2562" width="3.7109375" style="31" customWidth="1"/>
    <col min="2563" max="2563" width="3.85546875" style="31" customWidth="1"/>
    <col min="2564" max="2564" width="3.7109375" style="31" customWidth="1"/>
    <col min="2565" max="2565" width="12.7109375" style="31" customWidth="1"/>
    <col min="2566" max="2566" width="52.7109375" style="31" customWidth="1"/>
    <col min="2567" max="2570" width="0" style="31" hidden="1" customWidth="1"/>
    <col min="2571" max="2571" width="12.28515625" style="31" customWidth="1"/>
    <col min="2572" max="2572" width="6.42578125" style="31" customWidth="1"/>
    <col min="2573" max="2573" width="12.28515625" style="31" customWidth="1"/>
    <col min="2574" max="2574" width="0" style="31" hidden="1" customWidth="1"/>
    <col min="2575" max="2575" width="3.7109375" style="31" customWidth="1"/>
    <col min="2576" max="2576" width="11.140625" style="31" bestFit="1" customWidth="1"/>
    <col min="2577" max="2578" width="10.5703125" style="31"/>
    <col min="2579" max="2579" width="11.140625" style="31" customWidth="1"/>
    <col min="2580" max="2809" width="10.5703125" style="31"/>
    <col min="2810" max="2817" width="0" style="31" hidden="1" customWidth="1"/>
    <col min="2818" max="2818" width="3.7109375" style="31" customWidth="1"/>
    <col min="2819" max="2819" width="3.85546875" style="31" customWidth="1"/>
    <col min="2820" max="2820" width="3.7109375" style="31" customWidth="1"/>
    <col min="2821" max="2821" width="12.7109375" style="31" customWidth="1"/>
    <col min="2822" max="2822" width="52.7109375" style="31" customWidth="1"/>
    <col min="2823" max="2826" width="0" style="31" hidden="1" customWidth="1"/>
    <col min="2827" max="2827" width="12.28515625" style="31" customWidth="1"/>
    <col min="2828" max="2828" width="6.42578125" style="31" customWidth="1"/>
    <col min="2829" max="2829" width="12.28515625" style="31" customWidth="1"/>
    <col min="2830" max="2830" width="0" style="31" hidden="1" customWidth="1"/>
    <col min="2831" max="2831" width="3.7109375" style="31" customWidth="1"/>
    <col min="2832" max="2832" width="11.140625" style="31" bestFit="1" customWidth="1"/>
    <col min="2833" max="2834" width="10.5703125" style="31"/>
    <col min="2835" max="2835" width="11.140625" style="31" customWidth="1"/>
    <col min="2836" max="3065" width="10.5703125" style="31"/>
    <col min="3066" max="3073" width="0" style="31" hidden="1" customWidth="1"/>
    <col min="3074" max="3074" width="3.7109375" style="31" customWidth="1"/>
    <col min="3075" max="3075" width="3.85546875" style="31" customWidth="1"/>
    <col min="3076" max="3076" width="3.7109375" style="31" customWidth="1"/>
    <col min="3077" max="3077" width="12.7109375" style="31" customWidth="1"/>
    <col min="3078" max="3078" width="52.7109375" style="31" customWidth="1"/>
    <col min="3079" max="3082" width="0" style="31" hidden="1" customWidth="1"/>
    <col min="3083" max="3083" width="12.28515625" style="31" customWidth="1"/>
    <col min="3084" max="3084" width="6.42578125" style="31" customWidth="1"/>
    <col min="3085" max="3085" width="12.28515625" style="31" customWidth="1"/>
    <col min="3086" max="3086" width="0" style="31" hidden="1" customWidth="1"/>
    <col min="3087" max="3087" width="3.7109375" style="31" customWidth="1"/>
    <col min="3088" max="3088" width="11.140625" style="31" bestFit="1" customWidth="1"/>
    <col min="3089" max="3090" width="10.5703125" style="31"/>
    <col min="3091" max="3091" width="11.140625" style="31" customWidth="1"/>
    <col min="3092" max="3321" width="10.5703125" style="31"/>
    <col min="3322" max="3329" width="0" style="31" hidden="1" customWidth="1"/>
    <col min="3330" max="3330" width="3.7109375" style="31" customWidth="1"/>
    <col min="3331" max="3331" width="3.85546875" style="31" customWidth="1"/>
    <col min="3332" max="3332" width="3.7109375" style="31" customWidth="1"/>
    <col min="3333" max="3333" width="12.7109375" style="31" customWidth="1"/>
    <col min="3334" max="3334" width="52.7109375" style="31" customWidth="1"/>
    <col min="3335" max="3338" width="0" style="31" hidden="1" customWidth="1"/>
    <col min="3339" max="3339" width="12.28515625" style="31" customWidth="1"/>
    <col min="3340" max="3340" width="6.42578125" style="31" customWidth="1"/>
    <col min="3341" max="3341" width="12.28515625" style="31" customWidth="1"/>
    <col min="3342" max="3342" width="0" style="31" hidden="1" customWidth="1"/>
    <col min="3343" max="3343" width="3.7109375" style="31" customWidth="1"/>
    <col min="3344" max="3344" width="11.140625" style="31" bestFit="1" customWidth="1"/>
    <col min="3345" max="3346" width="10.5703125" style="31"/>
    <col min="3347" max="3347" width="11.140625" style="31" customWidth="1"/>
    <col min="3348" max="3577" width="10.5703125" style="31"/>
    <col min="3578" max="3585" width="0" style="31" hidden="1" customWidth="1"/>
    <col min="3586" max="3586" width="3.7109375" style="31" customWidth="1"/>
    <col min="3587" max="3587" width="3.85546875" style="31" customWidth="1"/>
    <col min="3588" max="3588" width="3.7109375" style="31" customWidth="1"/>
    <col min="3589" max="3589" width="12.7109375" style="31" customWidth="1"/>
    <col min="3590" max="3590" width="52.7109375" style="31" customWidth="1"/>
    <col min="3591" max="3594" width="0" style="31" hidden="1" customWidth="1"/>
    <col min="3595" max="3595" width="12.28515625" style="31" customWidth="1"/>
    <col min="3596" max="3596" width="6.42578125" style="31" customWidth="1"/>
    <col min="3597" max="3597" width="12.28515625" style="31" customWidth="1"/>
    <col min="3598" max="3598" width="0" style="31" hidden="1" customWidth="1"/>
    <col min="3599" max="3599" width="3.7109375" style="31" customWidth="1"/>
    <col min="3600" max="3600" width="11.140625" style="31" bestFit="1" customWidth="1"/>
    <col min="3601" max="3602" width="10.5703125" style="31"/>
    <col min="3603" max="3603" width="11.140625" style="31" customWidth="1"/>
    <col min="3604" max="3833" width="10.5703125" style="31"/>
    <col min="3834" max="3841" width="0" style="31" hidden="1" customWidth="1"/>
    <col min="3842" max="3842" width="3.7109375" style="31" customWidth="1"/>
    <col min="3843" max="3843" width="3.85546875" style="31" customWidth="1"/>
    <col min="3844" max="3844" width="3.7109375" style="31" customWidth="1"/>
    <col min="3845" max="3845" width="12.7109375" style="31" customWidth="1"/>
    <col min="3846" max="3846" width="52.7109375" style="31" customWidth="1"/>
    <col min="3847" max="3850" width="0" style="31" hidden="1" customWidth="1"/>
    <col min="3851" max="3851" width="12.28515625" style="31" customWidth="1"/>
    <col min="3852" max="3852" width="6.42578125" style="31" customWidth="1"/>
    <col min="3853" max="3853" width="12.28515625" style="31" customWidth="1"/>
    <col min="3854" max="3854" width="0" style="31" hidden="1" customWidth="1"/>
    <col min="3855" max="3855" width="3.7109375" style="31" customWidth="1"/>
    <col min="3856" max="3856" width="11.140625" style="31" bestFit="1" customWidth="1"/>
    <col min="3857" max="3858" width="10.5703125" style="31"/>
    <col min="3859" max="3859" width="11.140625" style="31" customWidth="1"/>
    <col min="3860" max="4089" width="10.5703125" style="31"/>
    <col min="4090" max="4097" width="0" style="31" hidden="1" customWidth="1"/>
    <col min="4098" max="4098" width="3.7109375" style="31" customWidth="1"/>
    <col min="4099" max="4099" width="3.85546875" style="31" customWidth="1"/>
    <col min="4100" max="4100" width="3.7109375" style="31" customWidth="1"/>
    <col min="4101" max="4101" width="12.7109375" style="31" customWidth="1"/>
    <col min="4102" max="4102" width="52.7109375" style="31" customWidth="1"/>
    <col min="4103" max="4106" width="0" style="31" hidden="1" customWidth="1"/>
    <col min="4107" max="4107" width="12.28515625" style="31" customWidth="1"/>
    <col min="4108" max="4108" width="6.42578125" style="31" customWidth="1"/>
    <col min="4109" max="4109" width="12.28515625" style="31" customWidth="1"/>
    <col min="4110" max="4110" width="0" style="31" hidden="1" customWidth="1"/>
    <col min="4111" max="4111" width="3.7109375" style="31" customWidth="1"/>
    <col min="4112" max="4112" width="11.140625" style="31" bestFit="1" customWidth="1"/>
    <col min="4113" max="4114" width="10.5703125" style="31"/>
    <col min="4115" max="4115" width="11.140625" style="31" customWidth="1"/>
    <col min="4116" max="4345" width="10.5703125" style="31"/>
    <col min="4346" max="4353" width="0" style="31" hidden="1" customWidth="1"/>
    <col min="4354" max="4354" width="3.7109375" style="31" customWidth="1"/>
    <col min="4355" max="4355" width="3.85546875" style="31" customWidth="1"/>
    <col min="4356" max="4356" width="3.7109375" style="31" customWidth="1"/>
    <col min="4357" max="4357" width="12.7109375" style="31" customWidth="1"/>
    <col min="4358" max="4358" width="52.7109375" style="31" customWidth="1"/>
    <col min="4359" max="4362" width="0" style="31" hidden="1" customWidth="1"/>
    <col min="4363" max="4363" width="12.28515625" style="31" customWidth="1"/>
    <col min="4364" max="4364" width="6.42578125" style="31" customWidth="1"/>
    <col min="4365" max="4365" width="12.28515625" style="31" customWidth="1"/>
    <col min="4366" max="4366" width="0" style="31" hidden="1" customWidth="1"/>
    <col min="4367" max="4367" width="3.7109375" style="31" customWidth="1"/>
    <col min="4368" max="4368" width="11.140625" style="31" bestFit="1" customWidth="1"/>
    <col min="4369" max="4370" width="10.5703125" style="31"/>
    <col min="4371" max="4371" width="11.140625" style="31" customWidth="1"/>
    <col min="4372" max="4601" width="10.5703125" style="31"/>
    <col min="4602" max="4609" width="0" style="31" hidden="1" customWidth="1"/>
    <col min="4610" max="4610" width="3.7109375" style="31" customWidth="1"/>
    <col min="4611" max="4611" width="3.85546875" style="31" customWidth="1"/>
    <col min="4612" max="4612" width="3.7109375" style="31" customWidth="1"/>
    <col min="4613" max="4613" width="12.7109375" style="31" customWidth="1"/>
    <col min="4614" max="4614" width="52.7109375" style="31" customWidth="1"/>
    <col min="4615" max="4618" width="0" style="31" hidden="1" customWidth="1"/>
    <col min="4619" max="4619" width="12.28515625" style="31" customWidth="1"/>
    <col min="4620" max="4620" width="6.42578125" style="31" customWidth="1"/>
    <col min="4621" max="4621" width="12.28515625" style="31" customWidth="1"/>
    <col min="4622" max="4622" width="0" style="31" hidden="1" customWidth="1"/>
    <col min="4623" max="4623" width="3.7109375" style="31" customWidth="1"/>
    <col min="4624" max="4624" width="11.140625" style="31" bestFit="1" customWidth="1"/>
    <col min="4625" max="4626" width="10.5703125" style="31"/>
    <col min="4627" max="4627" width="11.140625" style="31" customWidth="1"/>
    <col min="4628" max="4857" width="10.5703125" style="31"/>
    <col min="4858" max="4865" width="0" style="31" hidden="1" customWidth="1"/>
    <col min="4866" max="4866" width="3.7109375" style="31" customWidth="1"/>
    <col min="4867" max="4867" width="3.85546875" style="31" customWidth="1"/>
    <col min="4868" max="4868" width="3.7109375" style="31" customWidth="1"/>
    <col min="4869" max="4869" width="12.7109375" style="31" customWidth="1"/>
    <col min="4870" max="4870" width="52.7109375" style="31" customWidth="1"/>
    <col min="4871" max="4874" width="0" style="31" hidden="1" customWidth="1"/>
    <col min="4875" max="4875" width="12.28515625" style="31" customWidth="1"/>
    <col min="4876" max="4876" width="6.42578125" style="31" customWidth="1"/>
    <col min="4877" max="4877" width="12.28515625" style="31" customWidth="1"/>
    <col min="4878" max="4878" width="0" style="31" hidden="1" customWidth="1"/>
    <col min="4879" max="4879" width="3.7109375" style="31" customWidth="1"/>
    <col min="4880" max="4880" width="11.140625" style="31" bestFit="1" customWidth="1"/>
    <col min="4881" max="4882" width="10.5703125" style="31"/>
    <col min="4883" max="4883" width="11.140625" style="31" customWidth="1"/>
    <col min="4884" max="5113" width="10.5703125" style="31"/>
    <col min="5114" max="5121" width="0" style="31" hidden="1" customWidth="1"/>
    <col min="5122" max="5122" width="3.7109375" style="31" customWidth="1"/>
    <col min="5123" max="5123" width="3.85546875" style="31" customWidth="1"/>
    <col min="5124" max="5124" width="3.7109375" style="31" customWidth="1"/>
    <col min="5125" max="5125" width="12.7109375" style="31" customWidth="1"/>
    <col min="5126" max="5126" width="52.7109375" style="31" customWidth="1"/>
    <col min="5127" max="5130" width="0" style="31" hidden="1" customWidth="1"/>
    <col min="5131" max="5131" width="12.28515625" style="31" customWidth="1"/>
    <col min="5132" max="5132" width="6.42578125" style="31" customWidth="1"/>
    <col min="5133" max="5133" width="12.28515625" style="31" customWidth="1"/>
    <col min="5134" max="5134" width="0" style="31" hidden="1" customWidth="1"/>
    <col min="5135" max="5135" width="3.7109375" style="31" customWidth="1"/>
    <col min="5136" max="5136" width="11.140625" style="31" bestFit="1" customWidth="1"/>
    <col min="5137" max="5138" width="10.5703125" style="31"/>
    <col min="5139" max="5139" width="11.140625" style="31" customWidth="1"/>
    <col min="5140" max="5369" width="10.5703125" style="31"/>
    <col min="5370" max="5377" width="0" style="31" hidden="1" customWidth="1"/>
    <col min="5378" max="5378" width="3.7109375" style="31" customWidth="1"/>
    <col min="5379" max="5379" width="3.85546875" style="31" customWidth="1"/>
    <col min="5380" max="5380" width="3.7109375" style="31" customWidth="1"/>
    <col min="5381" max="5381" width="12.7109375" style="31" customWidth="1"/>
    <col min="5382" max="5382" width="52.7109375" style="31" customWidth="1"/>
    <col min="5383" max="5386" width="0" style="31" hidden="1" customWidth="1"/>
    <col min="5387" max="5387" width="12.28515625" style="31" customWidth="1"/>
    <col min="5388" max="5388" width="6.42578125" style="31" customWidth="1"/>
    <col min="5389" max="5389" width="12.28515625" style="31" customWidth="1"/>
    <col min="5390" max="5390" width="0" style="31" hidden="1" customWidth="1"/>
    <col min="5391" max="5391" width="3.7109375" style="31" customWidth="1"/>
    <col min="5392" max="5392" width="11.140625" style="31" bestFit="1" customWidth="1"/>
    <col min="5393" max="5394" width="10.5703125" style="31"/>
    <col min="5395" max="5395" width="11.140625" style="31" customWidth="1"/>
    <col min="5396" max="5625" width="10.5703125" style="31"/>
    <col min="5626" max="5633" width="0" style="31" hidden="1" customWidth="1"/>
    <col min="5634" max="5634" width="3.7109375" style="31" customWidth="1"/>
    <col min="5635" max="5635" width="3.85546875" style="31" customWidth="1"/>
    <col min="5636" max="5636" width="3.7109375" style="31" customWidth="1"/>
    <col min="5637" max="5637" width="12.7109375" style="31" customWidth="1"/>
    <col min="5638" max="5638" width="52.7109375" style="31" customWidth="1"/>
    <col min="5639" max="5642" width="0" style="31" hidden="1" customWidth="1"/>
    <col min="5643" max="5643" width="12.28515625" style="31" customWidth="1"/>
    <col min="5644" max="5644" width="6.42578125" style="31" customWidth="1"/>
    <col min="5645" max="5645" width="12.28515625" style="31" customWidth="1"/>
    <col min="5646" max="5646" width="0" style="31" hidden="1" customWidth="1"/>
    <col min="5647" max="5647" width="3.7109375" style="31" customWidth="1"/>
    <col min="5648" max="5648" width="11.140625" style="31" bestFit="1" customWidth="1"/>
    <col min="5649" max="5650" width="10.5703125" style="31"/>
    <col min="5651" max="5651" width="11.140625" style="31" customWidth="1"/>
    <col min="5652" max="5881" width="10.5703125" style="31"/>
    <col min="5882" max="5889" width="0" style="31" hidden="1" customWidth="1"/>
    <col min="5890" max="5890" width="3.7109375" style="31" customWidth="1"/>
    <col min="5891" max="5891" width="3.85546875" style="31" customWidth="1"/>
    <col min="5892" max="5892" width="3.7109375" style="31" customWidth="1"/>
    <col min="5893" max="5893" width="12.7109375" style="31" customWidth="1"/>
    <col min="5894" max="5894" width="52.7109375" style="31" customWidth="1"/>
    <col min="5895" max="5898" width="0" style="31" hidden="1" customWidth="1"/>
    <col min="5899" max="5899" width="12.28515625" style="31" customWidth="1"/>
    <col min="5900" max="5900" width="6.42578125" style="31" customWidth="1"/>
    <col min="5901" max="5901" width="12.28515625" style="31" customWidth="1"/>
    <col min="5902" max="5902" width="0" style="31" hidden="1" customWidth="1"/>
    <col min="5903" max="5903" width="3.7109375" style="31" customWidth="1"/>
    <col min="5904" max="5904" width="11.140625" style="31" bestFit="1" customWidth="1"/>
    <col min="5905" max="5906" width="10.5703125" style="31"/>
    <col min="5907" max="5907" width="11.140625" style="31" customWidth="1"/>
    <col min="5908" max="6137" width="10.5703125" style="31"/>
    <col min="6138" max="6145" width="0" style="31" hidden="1" customWidth="1"/>
    <col min="6146" max="6146" width="3.7109375" style="31" customWidth="1"/>
    <col min="6147" max="6147" width="3.85546875" style="31" customWidth="1"/>
    <col min="6148" max="6148" width="3.7109375" style="31" customWidth="1"/>
    <col min="6149" max="6149" width="12.7109375" style="31" customWidth="1"/>
    <col min="6150" max="6150" width="52.7109375" style="31" customWidth="1"/>
    <col min="6151" max="6154" width="0" style="31" hidden="1" customWidth="1"/>
    <col min="6155" max="6155" width="12.28515625" style="31" customWidth="1"/>
    <col min="6156" max="6156" width="6.42578125" style="31" customWidth="1"/>
    <col min="6157" max="6157" width="12.28515625" style="31" customWidth="1"/>
    <col min="6158" max="6158" width="0" style="31" hidden="1" customWidth="1"/>
    <col min="6159" max="6159" width="3.7109375" style="31" customWidth="1"/>
    <col min="6160" max="6160" width="11.140625" style="31" bestFit="1" customWidth="1"/>
    <col min="6161" max="6162" width="10.5703125" style="31"/>
    <col min="6163" max="6163" width="11.140625" style="31" customWidth="1"/>
    <col min="6164" max="6393" width="10.5703125" style="31"/>
    <col min="6394" max="6401" width="0" style="31" hidden="1" customWidth="1"/>
    <col min="6402" max="6402" width="3.7109375" style="31" customWidth="1"/>
    <col min="6403" max="6403" width="3.85546875" style="31" customWidth="1"/>
    <col min="6404" max="6404" width="3.7109375" style="31" customWidth="1"/>
    <col min="6405" max="6405" width="12.7109375" style="31" customWidth="1"/>
    <col min="6406" max="6406" width="52.7109375" style="31" customWidth="1"/>
    <col min="6407" max="6410" width="0" style="31" hidden="1" customWidth="1"/>
    <col min="6411" max="6411" width="12.28515625" style="31" customWidth="1"/>
    <col min="6412" max="6412" width="6.42578125" style="31" customWidth="1"/>
    <col min="6413" max="6413" width="12.28515625" style="31" customWidth="1"/>
    <col min="6414" max="6414" width="0" style="31" hidden="1" customWidth="1"/>
    <col min="6415" max="6415" width="3.7109375" style="31" customWidth="1"/>
    <col min="6416" max="6416" width="11.140625" style="31" bestFit="1" customWidth="1"/>
    <col min="6417" max="6418" width="10.5703125" style="31"/>
    <col min="6419" max="6419" width="11.140625" style="31" customWidth="1"/>
    <col min="6420" max="6649" width="10.5703125" style="31"/>
    <col min="6650" max="6657" width="0" style="31" hidden="1" customWidth="1"/>
    <col min="6658" max="6658" width="3.7109375" style="31" customWidth="1"/>
    <col min="6659" max="6659" width="3.85546875" style="31" customWidth="1"/>
    <col min="6660" max="6660" width="3.7109375" style="31" customWidth="1"/>
    <col min="6661" max="6661" width="12.7109375" style="31" customWidth="1"/>
    <col min="6662" max="6662" width="52.7109375" style="31" customWidth="1"/>
    <col min="6663" max="6666" width="0" style="31" hidden="1" customWidth="1"/>
    <col min="6667" max="6667" width="12.28515625" style="31" customWidth="1"/>
    <col min="6668" max="6668" width="6.42578125" style="31" customWidth="1"/>
    <col min="6669" max="6669" width="12.28515625" style="31" customWidth="1"/>
    <col min="6670" max="6670" width="0" style="31" hidden="1" customWidth="1"/>
    <col min="6671" max="6671" width="3.7109375" style="31" customWidth="1"/>
    <col min="6672" max="6672" width="11.140625" style="31" bestFit="1" customWidth="1"/>
    <col min="6673" max="6674" width="10.5703125" style="31"/>
    <col min="6675" max="6675" width="11.140625" style="31" customWidth="1"/>
    <col min="6676" max="6905" width="10.5703125" style="31"/>
    <col min="6906" max="6913" width="0" style="31" hidden="1" customWidth="1"/>
    <col min="6914" max="6914" width="3.7109375" style="31" customWidth="1"/>
    <col min="6915" max="6915" width="3.85546875" style="31" customWidth="1"/>
    <col min="6916" max="6916" width="3.7109375" style="31" customWidth="1"/>
    <col min="6917" max="6917" width="12.7109375" style="31" customWidth="1"/>
    <col min="6918" max="6918" width="52.7109375" style="31" customWidth="1"/>
    <col min="6919" max="6922" width="0" style="31" hidden="1" customWidth="1"/>
    <col min="6923" max="6923" width="12.28515625" style="31" customWidth="1"/>
    <col min="6924" max="6924" width="6.42578125" style="31" customWidth="1"/>
    <col min="6925" max="6925" width="12.28515625" style="31" customWidth="1"/>
    <col min="6926" max="6926" width="0" style="31" hidden="1" customWidth="1"/>
    <col min="6927" max="6927" width="3.7109375" style="31" customWidth="1"/>
    <col min="6928" max="6928" width="11.140625" style="31" bestFit="1" customWidth="1"/>
    <col min="6929" max="6930" width="10.5703125" style="31"/>
    <col min="6931" max="6931" width="11.140625" style="31" customWidth="1"/>
    <col min="6932" max="7161" width="10.5703125" style="31"/>
    <col min="7162" max="7169" width="0" style="31" hidden="1" customWidth="1"/>
    <col min="7170" max="7170" width="3.7109375" style="31" customWidth="1"/>
    <col min="7171" max="7171" width="3.85546875" style="31" customWidth="1"/>
    <col min="7172" max="7172" width="3.7109375" style="31" customWidth="1"/>
    <col min="7173" max="7173" width="12.7109375" style="31" customWidth="1"/>
    <col min="7174" max="7174" width="52.7109375" style="31" customWidth="1"/>
    <col min="7175" max="7178" width="0" style="31" hidden="1" customWidth="1"/>
    <col min="7179" max="7179" width="12.28515625" style="31" customWidth="1"/>
    <col min="7180" max="7180" width="6.42578125" style="31" customWidth="1"/>
    <col min="7181" max="7181" width="12.28515625" style="31" customWidth="1"/>
    <col min="7182" max="7182" width="0" style="31" hidden="1" customWidth="1"/>
    <col min="7183" max="7183" width="3.7109375" style="31" customWidth="1"/>
    <col min="7184" max="7184" width="11.140625" style="31" bestFit="1" customWidth="1"/>
    <col min="7185" max="7186" width="10.5703125" style="31"/>
    <col min="7187" max="7187" width="11.140625" style="31" customWidth="1"/>
    <col min="7188" max="7417" width="10.5703125" style="31"/>
    <col min="7418" max="7425" width="0" style="31" hidden="1" customWidth="1"/>
    <col min="7426" max="7426" width="3.7109375" style="31" customWidth="1"/>
    <col min="7427" max="7427" width="3.85546875" style="31" customWidth="1"/>
    <col min="7428" max="7428" width="3.7109375" style="31" customWidth="1"/>
    <col min="7429" max="7429" width="12.7109375" style="31" customWidth="1"/>
    <col min="7430" max="7430" width="52.7109375" style="31" customWidth="1"/>
    <col min="7431" max="7434" width="0" style="31" hidden="1" customWidth="1"/>
    <col min="7435" max="7435" width="12.28515625" style="31" customWidth="1"/>
    <col min="7436" max="7436" width="6.42578125" style="31" customWidth="1"/>
    <col min="7437" max="7437" width="12.28515625" style="31" customWidth="1"/>
    <col min="7438" max="7438" width="0" style="31" hidden="1" customWidth="1"/>
    <col min="7439" max="7439" width="3.7109375" style="31" customWidth="1"/>
    <col min="7440" max="7440" width="11.140625" style="31" bestFit="1" customWidth="1"/>
    <col min="7441" max="7442" width="10.5703125" style="31"/>
    <col min="7443" max="7443" width="11.140625" style="31" customWidth="1"/>
    <col min="7444" max="7673" width="10.5703125" style="31"/>
    <col min="7674" max="7681" width="0" style="31" hidden="1" customWidth="1"/>
    <col min="7682" max="7682" width="3.7109375" style="31" customWidth="1"/>
    <col min="7683" max="7683" width="3.85546875" style="31" customWidth="1"/>
    <col min="7684" max="7684" width="3.7109375" style="31" customWidth="1"/>
    <col min="7685" max="7685" width="12.7109375" style="31" customWidth="1"/>
    <col min="7686" max="7686" width="52.7109375" style="31" customWidth="1"/>
    <col min="7687" max="7690" width="0" style="31" hidden="1" customWidth="1"/>
    <col min="7691" max="7691" width="12.28515625" style="31" customWidth="1"/>
    <col min="7692" max="7692" width="6.42578125" style="31" customWidth="1"/>
    <col min="7693" max="7693" width="12.28515625" style="31" customWidth="1"/>
    <col min="7694" max="7694" width="0" style="31" hidden="1" customWidth="1"/>
    <col min="7695" max="7695" width="3.7109375" style="31" customWidth="1"/>
    <col min="7696" max="7696" width="11.140625" style="31" bestFit="1" customWidth="1"/>
    <col min="7697" max="7698" width="10.5703125" style="31"/>
    <col min="7699" max="7699" width="11.140625" style="31" customWidth="1"/>
    <col min="7700" max="7929" width="10.5703125" style="31"/>
    <col min="7930" max="7937" width="0" style="31" hidden="1" customWidth="1"/>
    <col min="7938" max="7938" width="3.7109375" style="31" customWidth="1"/>
    <col min="7939" max="7939" width="3.85546875" style="31" customWidth="1"/>
    <col min="7940" max="7940" width="3.7109375" style="31" customWidth="1"/>
    <col min="7941" max="7941" width="12.7109375" style="31" customWidth="1"/>
    <col min="7942" max="7942" width="52.7109375" style="31" customWidth="1"/>
    <col min="7943" max="7946" width="0" style="31" hidden="1" customWidth="1"/>
    <col min="7947" max="7947" width="12.28515625" style="31" customWidth="1"/>
    <col min="7948" max="7948" width="6.42578125" style="31" customWidth="1"/>
    <col min="7949" max="7949" width="12.28515625" style="31" customWidth="1"/>
    <col min="7950" max="7950" width="0" style="31" hidden="1" customWidth="1"/>
    <col min="7951" max="7951" width="3.7109375" style="31" customWidth="1"/>
    <col min="7952" max="7952" width="11.140625" style="31" bestFit="1" customWidth="1"/>
    <col min="7953" max="7954" width="10.5703125" style="31"/>
    <col min="7955" max="7955" width="11.140625" style="31" customWidth="1"/>
    <col min="7956" max="8185" width="10.5703125" style="31"/>
    <col min="8186" max="8193" width="0" style="31" hidden="1" customWidth="1"/>
    <col min="8194" max="8194" width="3.7109375" style="31" customWidth="1"/>
    <col min="8195" max="8195" width="3.85546875" style="31" customWidth="1"/>
    <col min="8196" max="8196" width="3.7109375" style="31" customWidth="1"/>
    <col min="8197" max="8197" width="12.7109375" style="31" customWidth="1"/>
    <col min="8198" max="8198" width="52.7109375" style="31" customWidth="1"/>
    <col min="8199" max="8202" width="0" style="31" hidden="1" customWidth="1"/>
    <col min="8203" max="8203" width="12.28515625" style="31" customWidth="1"/>
    <col min="8204" max="8204" width="6.42578125" style="31" customWidth="1"/>
    <col min="8205" max="8205" width="12.28515625" style="31" customWidth="1"/>
    <col min="8206" max="8206" width="0" style="31" hidden="1" customWidth="1"/>
    <col min="8207" max="8207" width="3.7109375" style="31" customWidth="1"/>
    <col min="8208" max="8208" width="11.140625" style="31" bestFit="1" customWidth="1"/>
    <col min="8209" max="8210" width="10.5703125" style="31"/>
    <col min="8211" max="8211" width="11.140625" style="31" customWidth="1"/>
    <col min="8212" max="8441" width="10.5703125" style="31"/>
    <col min="8442" max="8449" width="0" style="31" hidden="1" customWidth="1"/>
    <col min="8450" max="8450" width="3.7109375" style="31" customWidth="1"/>
    <col min="8451" max="8451" width="3.85546875" style="31" customWidth="1"/>
    <col min="8452" max="8452" width="3.7109375" style="31" customWidth="1"/>
    <col min="8453" max="8453" width="12.7109375" style="31" customWidth="1"/>
    <col min="8454" max="8454" width="52.7109375" style="31" customWidth="1"/>
    <col min="8455" max="8458" width="0" style="31" hidden="1" customWidth="1"/>
    <col min="8459" max="8459" width="12.28515625" style="31" customWidth="1"/>
    <col min="8460" max="8460" width="6.42578125" style="31" customWidth="1"/>
    <col min="8461" max="8461" width="12.28515625" style="31" customWidth="1"/>
    <col min="8462" max="8462" width="0" style="31" hidden="1" customWidth="1"/>
    <col min="8463" max="8463" width="3.7109375" style="31" customWidth="1"/>
    <col min="8464" max="8464" width="11.140625" style="31" bestFit="1" customWidth="1"/>
    <col min="8465" max="8466" width="10.5703125" style="31"/>
    <col min="8467" max="8467" width="11.140625" style="31" customWidth="1"/>
    <col min="8468" max="8697" width="10.5703125" style="31"/>
    <col min="8698" max="8705" width="0" style="31" hidden="1" customWidth="1"/>
    <col min="8706" max="8706" width="3.7109375" style="31" customWidth="1"/>
    <col min="8707" max="8707" width="3.85546875" style="31" customWidth="1"/>
    <col min="8708" max="8708" width="3.7109375" style="31" customWidth="1"/>
    <col min="8709" max="8709" width="12.7109375" style="31" customWidth="1"/>
    <col min="8710" max="8710" width="52.7109375" style="31" customWidth="1"/>
    <col min="8711" max="8714" width="0" style="31" hidden="1" customWidth="1"/>
    <col min="8715" max="8715" width="12.28515625" style="31" customWidth="1"/>
    <col min="8716" max="8716" width="6.42578125" style="31" customWidth="1"/>
    <col min="8717" max="8717" width="12.28515625" style="31" customWidth="1"/>
    <col min="8718" max="8718" width="0" style="31" hidden="1" customWidth="1"/>
    <col min="8719" max="8719" width="3.7109375" style="31" customWidth="1"/>
    <col min="8720" max="8720" width="11.140625" style="31" bestFit="1" customWidth="1"/>
    <col min="8721" max="8722" width="10.5703125" style="31"/>
    <col min="8723" max="8723" width="11.140625" style="31" customWidth="1"/>
    <col min="8724" max="8953" width="10.5703125" style="31"/>
    <col min="8954" max="8961" width="0" style="31" hidden="1" customWidth="1"/>
    <col min="8962" max="8962" width="3.7109375" style="31" customWidth="1"/>
    <col min="8963" max="8963" width="3.85546875" style="31" customWidth="1"/>
    <col min="8964" max="8964" width="3.7109375" style="31" customWidth="1"/>
    <col min="8965" max="8965" width="12.7109375" style="31" customWidth="1"/>
    <col min="8966" max="8966" width="52.7109375" style="31" customWidth="1"/>
    <col min="8967" max="8970" width="0" style="31" hidden="1" customWidth="1"/>
    <col min="8971" max="8971" width="12.28515625" style="31" customWidth="1"/>
    <col min="8972" max="8972" width="6.42578125" style="31" customWidth="1"/>
    <col min="8973" max="8973" width="12.28515625" style="31" customWidth="1"/>
    <col min="8974" max="8974" width="0" style="31" hidden="1" customWidth="1"/>
    <col min="8975" max="8975" width="3.7109375" style="31" customWidth="1"/>
    <col min="8976" max="8976" width="11.140625" style="31" bestFit="1" customWidth="1"/>
    <col min="8977" max="8978" width="10.5703125" style="31"/>
    <col min="8979" max="8979" width="11.140625" style="31" customWidth="1"/>
    <col min="8980" max="9209" width="10.5703125" style="31"/>
    <col min="9210" max="9217" width="0" style="31" hidden="1" customWidth="1"/>
    <col min="9218" max="9218" width="3.7109375" style="31" customWidth="1"/>
    <col min="9219" max="9219" width="3.85546875" style="31" customWidth="1"/>
    <col min="9220" max="9220" width="3.7109375" style="31" customWidth="1"/>
    <col min="9221" max="9221" width="12.7109375" style="31" customWidth="1"/>
    <col min="9222" max="9222" width="52.7109375" style="31" customWidth="1"/>
    <col min="9223" max="9226" width="0" style="31" hidden="1" customWidth="1"/>
    <col min="9227" max="9227" width="12.28515625" style="31" customWidth="1"/>
    <col min="9228" max="9228" width="6.42578125" style="31" customWidth="1"/>
    <col min="9229" max="9229" width="12.28515625" style="31" customWidth="1"/>
    <col min="9230" max="9230" width="0" style="31" hidden="1" customWidth="1"/>
    <col min="9231" max="9231" width="3.7109375" style="31" customWidth="1"/>
    <col min="9232" max="9232" width="11.140625" style="31" bestFit="1" customWidth="1"/>
    <col min="9233" max="9234" width="10.5703125" style="31"/>
    <col min="9235" max="9235" width="11.140625" style="31" customWidth="1"/>
    <col min="9236" max="9465" width="10.5703125" style="31"/>
    <col min="9466" max="9473" width="0" style="31" hidden="1" customWidth="1"/>
    <col min="9474" max="9474" width="3.7109375" style="31" customWidth="1"/>
    <col min="9475" max="9475" width="3.85546875" style="31" customWidth="1"/>
    <col min="9476" max="9476" width="3.7109375" style="31" customWidth="1"/>
    <col min="9477" max="9477" width="12.7109375" style="31" customWidth="1"/>
    <col min="9478" max="9478" width="52.7109375" style="31" customWidth="1"/>
    <col min="9479" max="9482" width="0" style="31" hidden="1" customWidth="1"/>
    <col min="9483" max="9483" width="12.28515625" style="31" customWidth="1"/>
    <col min="9484" max="9484" width="6.42578125" style="31" customWidth="1"/>
    <col min="9485" max="9485" width="12.28515625" style="31" customWidth="1"/>
    <col min="9486" max="9486" width="0" style="31" hidden="1" customWidth="1"/>
    <col min="9487" max="9487" width="3.7109375" style="31" customWidth="1"/>
    <col min="9488" max="9488" width="11.140625" style="31" bestFit="1" customWidth="1"/>
    <col min="9489" max="9490" width="10.5703125" style="31"/>
    <col min="9491" max="9491" width="11.140625" style="31" customWidth="1"/>
    <col min="9492" max="9721" width="10.5703125" style="31"/>
    <col min="9722" max="9729" width="0" style="31" hidden="1" customWidth="1"/>
    <col min="9730" max="9730" width="3.7109375" style="31" customWidth="1"/>
    <col min="9731" max="9731" width="3.85546875" style="31" customWidth="1"/>
    <col min="9732" max="9732" width="3.7109375" style="31" customWidth="1"/>
    <col min="9733" max="9733" width="12.7109375" style="31" customWidth="1"/>
    <col min="9734" max="9734" width="52.7109375" style="31" customWidth="1"/>
    <col min="9735" max="9738" width="0" style="31" hidden="1" customWidth="1"/>
    <col min="9739" max="9739" width="12.28515625" style="31" customWidth="1"/>
    <col min="9740" max="9740" width="6.42578125" style="31" customWidth="1"/>
    <col min="9741" max="9741" width="12.28515625" style="31" customWidth="1"/>
    <col min="9742" max="9742" width="0" style="31" hidden="1" customWidth="1"/>
    <col min="9743" max="9743" width="3.7109375" style="31" customWidth="1"/>
    <col min="9744" max="9744" width="11.140625" style="31" bestFit="1" customWidth="1"/>
    <col min="9745" max="9746" width="10.5703125" style="31"/>
    <col min="9747" max="9747" width="11.140625" style="31" customWidth="1"/>
    <col min="9748" max="9977" width="10.5703125" style="31"/>
    <col min="9978" max="9985" width="0" style="31" hidden="1" customWidth="1"/>
    <col min="9986" max="9986" width="3.7109375" style="31" customWidth="1"/>
    <col min="9987" max="9987" width="3.85546875" style="31" customWidth="1"/>
    <col min="9988" max="9988" width="3.7109375" style="31" customWidth="1"/>
    <col min="9989" max="9989" width="12.7109375" style="31" customWidth="1"/>
    <col min="9990" max="9990" width="52.7109375" style="31" customWidth="1"/>
    <col min="9991" max="9994" width="0" style="31" hidden="1" customWidth="1"/>
    <col min="9995" max="9995" width="12.28515625" style="31" customWidth="1"/>
    <col min="9996" max="9996" width="6.42578125" style="31" customWidth="1"/>
    <col min="9997" max="9997" width="12.28515625" style="31" customWidth="1"/>
    <col min="9998" max="9998" width="0" style="31" hidden="1" customWidth="1"/>
    <col min="9999" max="9999" width="3.7109375" style="31" customWidth="1"/>
    <col min="10000" max="10000" width="11.140625" style="31" bestFit="1" customWidth="1"/>
    <col min="10001" max="10002" width="10.5703125" style="31"/>
    <col min="10003" max="10003" width="11.140625" style="31" customWidth="1"/>
    <col min="10004" max="10233" width="10.5703125" style="31"/>
    <col min="10234" max="10241" width="0" style="31" hidden="1" customWidth="1"/>
    <col min="10242" max="10242" width="3.7109375" style="31" customWidth="1"/>
    <col min="10243" max="10243" width="3.85546875" style="31" customWidth="1"/>
    <col min="10244" max="10244" width="3.7109375" style="31" customWidth="1"/>
    <col min="10245" max="10245" width="12.7109375" style="31" customWidth="1"/>
    <col min="10246" max="10246" width="52.7109375" style="31" customWidth="1"/>
    <col min="10247" max="10250" width="0" style="31" hidden="1" customWidth="1"/>
    <col min="10251" max="10251" width="12.28515625" style="31" customWidth="1"/>
    <col min="10252" max="10252" width="6.42578125" style="31" customWidth="1"/>
    <col min="10253" max="10253" width="12.28515625" style="31" customWidth="1"/>
    <col min="10254" max="10254" width="0" style="31" hidden="1" customWidth="1"/>
    <col min="10255" max="10255" width="3.7109375" style="31" customWidth="1"/>
    <col min="10256" max="10256" width="11.140625" style="31" bestFit="1" customWidth="1"/>
    <col min="10257" max="10258" width="10.5703125" style="31"/>
    <col min="10259" max="10259" width="11.140625" style="31" customWidth="1"/>
    <col min="10260" max="10489" width="10.5703125" style="31"/>
    <col min="10490" max="10497" width="0" style="31" hidden="1" customWidth="1"/>
    <col min="10498" max="10498" width="3.7109375" style="31" customWidth="1"/>
    <col min="10499" max="10499" width="3.85546875" style="31" customWidth="1"/>
    <col min="10500" max="10500" width="3.7109375" style="31" customWidth="1"/>
    <col min="10501" max="10501" width="12.7109375" style="31" customWidth="1"/>
    <col min="10502" max="10502" width="52.7109375" style="31" customWidth="1"/>
    <col min="10503" max="10506" width="0" style="31" hidden="1" customWidth="1"/>
    <col min="10507" max="10507" width="12.28515625" style="31" customWidth="1"/>
    <col min="10508" max="10508" width="6.42578125" style="31" customWidth="1"/>
    <col min="10509" max="10509" width="12.28515625" style="31" customWidth="1"/>
    <col min="10510" max="10510" width="0" style="31" hidden="1" customWidth="1"/>
    <col min="10511" max="10511" width="3.7109375" style="31" customWidth="1"/>
    <col min="10512" max="10512" width="11.140625" style="31" bestFit="1" customWidth="1"/>
    <col min="10513" max="10514" width="10.5703125" style="31"/>
    <col min="10515" max="10515" width="11.140625" style="31" customWidth="1"/>
    <col min="10516" max="10745" width="10.5703125" style="31"/>
    <col min="10746" max="10753" width="0" style="31" hidden="1" customWidth="1"/>
    <col min="10754" max="10754" width="3.7109375" style="31" customWidth="1"/>
    <col min="10755" max="10755" width="3.85546875" style="31" customWidth="1"/>
    <col min="10756" max="10756" width="3.7109375" style="31" customWidth="1"/>
    <col min="10757" max="10757" width="12.7109375" style="31" customWidth="1"/>
    <col min="10758" max="10758" width="52.7109375" style="31" customWidth="1"/>
    <col min="10759" max="10762" width="0" style="31" hidden="1" customWidth="1"/>
    <col min="10763" max="10763" width="12.28515625" style="31" customWidth="1"/>
    <col min="10764" max="10764" width="6.42578125" style="31" customWidth="1"/>
    <col min="10765" max="10765" width="12.28515625" style="31" customWidth="1"/>
    <col min="10766" max="10766" width="0" style="31" hidden="1" customWidth="1"/>
    <col min="10767" max="10767" width="3.7109375" style="31" customWidth="1"/>
    <col min="10768" max="10768" width="11.140625" style="31" bestFit="1" customWidth="1"/>
    <col min="10769" max="10770" width="10.5703125" style="31"/>
    <col min="10771" max="10771" width="11.140625" style="31" customWidth="1"/>
    <col min="10772" max="11001" width="10.5703125" style="31"/>
    <col min="11002" max="11009" width="0" style="31" hidden="1" customWidth="1"/>
    <col min="11010" max="11010" width="3.7109375" style="31" customWidth="1"/>
    <col min="11011" max="11011" width="3.85546875" style="31" customWidth="1"/>
    <col min="11012" max="11012" width="3.7109375" style="31" customWidth="1"/>
    <col min="11013" max="11013" width="12.7109375" style="31" customWidth="1"/>
    <col min="11014" max="11014" width="52.7109375" style="31" customWidth="1"/>
    <col min="11015" max="11018" width="0" style="31" hidden="1" customWidth="1"/>
    <col min="11019" max="11019" width="12.28515625" style="31" customWidth="1"/>
    <col min="11020" max="11020" width="6.42578125" style="31" customWidth="1"/>
    <col min="11021" max="11021" width="12.28515625" style="31" customWidth="1"/>
    <col min="11022" max="11022" width="0" style="31" hidden="1" customWidth="1"/>
    <col min="11023" max="11023" width="3.7109375" style="31" customWidth="1"/>
    <col min="11024" max="11024" width="11.140625" style="31" bestFit="1" customWidth="1"/>
    <col min="11025" max="11026" width="10.5703125" style="31"/>
    <col min="11027" max="11027" width="11.140625" style="31" customWidth="1"/>
    <col min="11028" max="11257" width="10.5703125" style="31"/>
    <col min="11258" max="11265" width="0" style="31" hidden="1" customWidth="1"/>
    <col min="11266" max="11266" width="3.7109375" style="31" customWidth="1"/>
    <col min="11267" max="11267" width="3.85546875" style="31" customWidth="1"/>
    <col min="11268" max="11268" width="3.7109375" style="31" customWidth="1"/>
    <col min="11269" max="11269" width="12.7109375" style="31" customWidth="1"/>
    <col min="11270" max="11270" width="52.7109375" style="31" customWidth="1"/>
    <col min="11271" max="11274" width="0" style="31" hidden="1" customWidth="1"/>
    <col min="11275" max="11275" width="12.28515625" style="31" customWidth="1"/>
    <col min="11276" max="11276" width="6.42578125" style="31" customWidth="1"/>
    <col min="11277" max="11277" width="12.28515625" style="31" customWidth="1"/>
    <col min="11278" max="11278" width="0" style="31" hidden="1" customWidth="1"/>
    <col min="11279" max="11279" width="3.7109375" style="31" customWidth="1"/>
    <col min="11280" max="11280" width="11.140625" style="31" bestFit="1" customWidth="1"/>
    <col min="11281" max="11282" width="10.5703125" style="31"/>
    <col min="11283" max="11283" width="11.140625" style="31" customWidth="1"/>
    <col min="11284" max="11513" width="10.5703125" style="31"/>
    <col min="11514" max="11521" width="0" style="31" hidden="1" customWidth="1"/>
    <col min="11522" max="11522" width="3.7109375" style="31" customWidth="1"/>
    <col min="11523" max="11523" width="3.85546875" style="31" customWidth="1"/>
    <col min="11524" max="11524" width="3.7109375" style="31" customWidth="1"/>
    <col min="11525" max="11525" width="12.7109375" style="31" customWidth="1"/>
    <col min="11526" max="11526" width="52.7109375" style="31" customWidth="1"/>
    <col min="11527" max="11530" width="0" style="31" hidden="1" customWidth="1"/>
    <col min="11531" max="11531" width="12.28515625" style="31" customWidth="1"/>
    <col min="11532" max="11532" width="6.42578125" style="31" customWidth="1"/>
    <col min="11533" max="11533" width="12.28515625" style="31" customWidth="1"/>
    <col min="11534" max="11534" width="0" style="31" hidden="1" customWidth="1"/>
    <col min="11535" max="11535" width="3.7109375" style="31" customWidth="1"/>
    <col min="11536" max="11536" width="11.140625" style="31" bestFit="1" customWidth="1"/>
    <col min="11537" max="11538" width="10.5703125" style="31"/>
    <col min="11539" max="11539" width="11.140625" style="31" customWidth="1"/>
    <col min="11540" max="11769" width="10.5703125" style="31"/>
    <col min="11770" max="11777" width="0" style="31" hidden="1" customWidth="1"/>
    <col min="11778" max="11778" width="3.7109375" style="31" customWidth="1"/>
    <col min="11779" max="11779" width="3.85546875" style="31" customWidth="1"/>
    <col min="11780" max="11780" width="3.7109375" style="31" customWidth="1"/>
    <col min="11781" max="11781" width="12.7109375" style="31" customWidth="1"/>
    <col min="11782" max="11782" width="52.7109375" style="31" customWidth="1"/>
    <col min="11783" max="11786" width="0" style="31" hidden="1" customWidth="1"/>
    <col min="11787" max="11787" width="12.28515625" style="31" customWidth="1"/>
    <col min="11788" max="11788" width="6.42578125" style="31" customWidth="1"/>
    <col min="11789" max="11789" width="12.28515625" style="31" customWidth="1"/>
    <col min="11790" max="11790" width="0" style="31" hidden="1" customWidth="1"/>
    <col min="11791" max="11791" width="3.7109375" style="31" customWidth="1"/>
    <col min="11792" max="11792" width="11.140625" style="31" bestFit="1" customWidth="1"/>
    <col min="11793" max="11794" width="10.5703125" style="31"/>
    <col min="11795" max="11795" width="11.140625" style="31" customWidth="1"/>
    <col min="11796" max="12025" width="10.5703125" style="31"/>
    <col min="12026" max="12033" width="0" style="31" hidden="1" customWidth="1"/>
    <col min="12034" max="12034" width="3.7109375" style="31" customWidth="1"/>
    <col min="12035" max="12035" width="3.85546875" style="31" customWidth="1"/>
    <col min="12036" max="12036" width="3.7109375" style="31" customWidth="1"/>
    <col min="12037" max="12037" width="12.7109375" style="31" customWidth="1"/>
    <col min="12038" max="12038" width="52.7109375" style="31" customWidth="1"/>
    <col min="12039" max="12042" width="0" style="31" hidden="1" customWidth="1"/>
    <col min="12043" max="12043" width="12.28515625" style="31" customWidth="1"/>
    <col min="12044" max="12044" width="6.42578125" style="31" customWidth="1"/>
    <col min="12045" max="12045" width="12.28515625" style="31" customWidth="1"/>
    <col min="12046" max="12046" width="0" style="31" hidden="1" customWidth="1"/>
    <col min="12047" max="12047" width="3.7109375" style="31" customWidth="1"/>
    <col min="12048" max="12048" width="11.140625" style="31" bestFit="1" customWidth="1"/>
    <col min="12049" max="12050" width="10.5703125" style="31"/>
    <col min="12051" max="12051" width="11.140625" style="31" customWidth="1"/>
    <col min="12052" max="12281" width="10.5703125" style="31"/>
    <col min="12282" max="12289" width="0" style="31" hidden="1" customWidth="1"/>
    <col min="12290" max="12290" width="3.7109375" style="31" customWidth="1"/>
    <col min="12291" max="12291" width="3.85546875" style="31" customWidth="1"/>
    <col min="12292" max="12292" width="3.7109375" style="31" customWidth="1"/>
    <col min="12293" max="12293" width="12.7109375" style="31" customWidth="1"/>
    <col min="12294" max="12294" width="52.7109375" style="31" customWidth="1"/>
    <col min="12295" max="12298" width="0" style="31" hidden="1" customWidth="1"/>
    <col min="12299" max="12299" width="12.28515625" style="31" customWidth="1"/>
    <col min="12300" max="12300" width="6.42578125" style="31" customWidth="1"/>
    <col min="12301" max="12301" width="12.28515625" style="31" customWidth="1"/>
    <col min="12302" max="12302" width="0" style="31" hidden="1" customWidth="1"/>
    <col min="12303" max="12303" width="3.7109375" style="31" customWidth="1"/>
    <col min="12304" max="12304" width="11.140625" style="31" bestFit="1" customWidth="1"/>
    <col min="12305" max="12306" width="10.5703125" style="31"/>
    <col min="12307" max="12307" width="11.140625" style="31" customWidth="1"/>
    <col min="12308" max="12537" width="10.5703125" style="31"/>
    <col min="12538" max="12545" width="0" style="31" hidden="1" customWidth="1"/>
    <col min="12546" max="12546" width="3.7109375" style="31" customWidth="1"/>
    <col min="12547" max="12547" width="3.85546875" style="31" customWidth="1"/>
    <col min="12548" max="12548" width="3.7109375" style="31" customWidth="1"/>
    <col min="12549" max="12549" width="12.7109375" style="31" customWidth="1"/>
    <col min="12550" max="12550" width="52.7109375" style="31" customWidth="1"/>
    <col min="12551" max="12554" width="0" style="31" hidden="1" customWidth="1"/>
    <col min="12555" max="12555" width="12.28515625" style="31" customWidth="1"/>
    <col min="12556" max="12556" width="6.42578125" style="31" customWidth="1"/>
    <col min="12557" max="12557" width="12.28515625" style="31" customWidth="1"/>
    <col min="12558" max="12558" width="0" style="31" hidden="1" customWidth="1"/>
    <col min="12559" max="12559" width="3.7109375" style="31" customWidth="1"/>
    <col min="12560" max="12560" width="11.140625" style="31" bestFit="1" customWidth="1"/>
    <col min="12561" max="12562" width="10.5703125" style="31"/>
    <col min="12563" max="12563" width="11.140625" style="31" customWidth="1"/>
    <col min="12564" max="12793" width="10.5703125" style="31"/>
    <col min="12794" max="12801" width="0" style="31" hidden="1" customWidth="1"/>
    <col min="12802" max="12802" width="3.7109375" style="31" customWidth="1"/>
    <col min="12803" max="12803" width="3.85546875" style="31" customWidth="1"/>
    <col min="12804" max="12804" width="3.7109375" style="31" customWidth="1"/>
    <col min="12805" max="12805" width="12.7109375" style="31" customWidth="1"/>
    <col min="12806" max="12806" width="52.7109375" style="31" customWidth="1"/>
    <col min="12807" max="12810" width="0" style="31" hidden="1" customWidth="1"/>
    <col min="12811" max="12811" width="12.28515625" style="31" customWidth="1"/>
    <col min="12812" max="12812" width="6.42578125" style="31" customWidth="1"/>
    <col min="12813" max="12813" width="12.28515625" style="31" customWidth="1"/>
    <col min="12814" max="12814" width="0" style="31" hidden="1" customWidth="1"/>
    <col min="12815" max="12815" width="3.7109375" style="31" customWidth="1"/>
    <col min="12816" max="12816" width="11.140625" style="31" bestFit="1" customWidth="1"/>
    <col min="12817" max="12818" width="10.5703125" style="31"/>
    <col min="12819" max="12819" width="11.140625" style="31" customWidth="1"/>
    <col min="12820" max="13049" width="10.5703125" style="31"/>
    <col min="13050" max="13057" width="0" style="31" hidden="1" customWidth="1"/>
    <col min="13058" max="13058" width="3.7109375" style="31" customWidth="1"/>
    <col min="13059" max="13059" width="3.85546875" style="31" customWidth="1"/>
    <col min="13060" max="13060" width="3.7109375" style="31" customWidth="1"/>
    <col min="13061" max="13061" width="12.7109375" style="31" customWidth="1"/>
    <col min="13062" max="13062" width="52.7109375" style="31" customWidth="1"/>
    <col min="13063" max="13066" width="0" style="31" hidden="1" customWidth="1"/>
    <col min="13067" max="13067" width="12.28515625" style="31" customWidth="1"/>
    <col min="13068" max="13068" width="6.42578125" style="31" customWidth="1"/>
    <col min="13069" max="13069" width="12.28515625" style="31" customWidth="1"/>
    <col min="13070" max="13070" width="0" style="31" hidden="1" customWidth="1"/>
    <col min="13071" max="13071" width="3.7109375" style="31" customWidth="1"/>
    <col min="13072" max="13072" width="11.140625" style="31" bestFit="1" customWidth="1"/>
    <col min="13073" max="13074" width="10.5703125" style="31"/>
    <col min="13075" max="13075" width="11.140625" style="31" customWidth="1"/>
    <col min="13076" max="13305" width="10.5703125" style="31"/>
    <col min="13306" max="13313" width="0" style="31" hidden="1" customWidth="1"/>
    <col min="13314" max="13314" width="3.7109375" style="31" customWidth="1"/>
    <col min="13315" max="13315" width="3.85546875" style="31" customWidth="1"/>
    <col min="13316" max="13316" width="3.7109375" style="31" customWidth="1"/>
    <col min="13317" max="13317" width="12.7109375" style="31" customWidth="1"/>
    <col min="13318" max="13318" width="52.7109375" style="31" customWidth="1"/>
    <col min="13319" max="13322" width="0" style="31" hidden="1" customWidth="1"/>
    <col min="13323" max="13323" width="12.28515625" style="31" customWidth="1"/>
    <col min="13324" max="13324" width="6.42578125" style="31" customWidth="1"/>
    <col min="13325" max="13325" width="12.28515625" style="31" customWidth="1"/>
    <col min="13326" max="13326" width="0" style="31" hidden="1" customWidth="1"/>
    <col min="13327" max="13327" width="3.7109375" style="31" customWidth="1"/>
    <col min="13328" max="13328" width="11.140625" style="31" bestFit="1" customWidth="1"/>
    <col min="13329" max="13330" width="10.5703125" style="31"/>
    <col min="13331" max="13331" width="11.140625" style="31" customWidth="1"/>
    <col min="13332" max="13561" width="10.5703125" style="31"/>
    <col min="13562" max="13569" width="0" style="31" hidden="1" customWidth="1"/>
    <col min="13570" max="13570" width="3.7109375" style="31" customWidth="1"/>
    <col min="13571" max="13571" width="3.85546875" style="31" customWidth="1"/>
    <col min="13572" max="13572" width="3.7109375" style="31" customWidth="1"/>
    <col min="13573" max="13573" width="12.7109375" style="31" customWidth="1"/>
    <col min="13574" max="13574" width="52.7109375" style="31" customWidth="1"/>
    <col min="13575" max="13578" width="0" style="31" hidden="1" customWidth="1"/>
    <col min="13579" max="13579" width="12.28515625" style="31" customWidth="1"/>
    <col min="13580" max="13580" width="6.42578125" style="31" customWidth="1"/>
    <col min="13581" max="13581" width="12.28515625" style="31" customWidth="1"/>
    <col min="13582" max="13582" width="0" style="31" hidden="1" customWidth="1"/>
    <col min="13583" max="13583" width="3.7109375" style="31" customWidth="1"/>
    <col min="13584" max="13584" width="11.140625" style="31" bestFit="1" customWidth="1"/>
    <col min="13585" max="13586" width="10.5703125" style="31"/>
    <col min="13587" max="13587" width="11.140625" style="31" customWidth="1"/>
    <col min="13588" max="13817" width="10.5703125" style="31"/>
    <col min="13818" max="13825" width="0" style="31" hidden="1" customWidth="1"/>
    <col min="13826" max="13826" width="3.7109375" style="31" customWidth="1"/>
    <col min="13827" max="13827" width="3.85546875" style="31" customWidth="1"/>
    <col min="13828" max="13828" width="3.7109375" style="31" customWidth="1"/>
    <col min="13829" max="13829" width="12.7109375" style="31" customWidth="1"/>
    <col min="13830" max="13830" width="52.7109375" style="31" customWidth="1"/>
    <col min="13831" max="13834" width="0" style="31" hidden="1" customWidth="1"/>
    <col min="13835" max="13835" width="12.28515625" style="31" customWidth="1"/>
    <col min="13836" max="13836" width="6.42578125" style="31" customWidth="1"/>
    <col min="13837" max="13837" width="12.28515625" style="31" customWidth="1"/>
    <col min="13838" max="13838" width="0" style="31" hidden="1" customWidth="1"/>
    <col min="13839" max="13839" width="3.7109375" style="31" customWidth="1"/>
    <col min="13840" max="13840" width="11.140625" style="31" bestFit="1" customWidth="1"/>
    <col min="13841" max="13842" width="10.5703125" style="31"/>
    <col min="13843" max="13843" width="11.140625" style="31" customWidth="1"/>
    <col min="13844" max="14073" width="10.5703125" style="31"/>
    <col min="14074" max="14081" width="0" style="31" hidden="1" customWidth="1"/>
    <col min="14082" max="14082" width="3.7109375" style="31" customWidth="1"/>
    <col min="14083" max="14083" width="3.85546875" style="31" customWidth="1"/>
    <col min="14084" max="14084" width="3.7109375" style="31" customWidth="1"/>
    <col min="14085" max="14085" width="12.7109375" style="31" customWidth="1"/>
    <col min="14086" max="14086" width="52.7109375" style="31" customWidth="1"/>
    <col min="14087" max="14090" width="0" style="31" hidden="1" customWidth="1"/>
    <col min="14091" max="14091" width="12.28515625" style="31" customWidth="1"/>
    <col min="14092" max="14092" width="6.42578125" style="31" customWidth="1"/>
    <col min="14093" max="14093" width="12.28515625" style="31" customWidth="1"/>
    <col min="14094" max="14094" width="0" style="31" hidden="1" customWidth="1"/>
    <col min="14095" max="14095" width="3.7109375" style="31" customWidth="1"/>
    <col min="14096" max="14096" width="11.140625" style="31" bestFit="1" customWidth="1"/>
    <col min="14097" max="14098" width="10.5703125" style="31"/>
    <col min="14099" max="14099" width="11.140625" style="31" customWidth="1"/>
    <col min="14100" max="14329" width="10.5703125" style="31"/>
    <col min="14330" max="14337" width="0" style="31" hidden="1" customWidth="1"/>
    <col min="14338" max="14338" width="3.7109375" style="31" customWidth="1"/>
    <col min="14339" max="14339" width="3.85546875" style="31" customWidth="1"/>
    <col min="14340" max="14340" width="3.7109375" style="31" customWidth="1"/>
    <col min="14341" max="14341" width="12.7109375" style="31" customWidth="1"/>
    <col min="14342" max="14342" width="52.7109375" style="31" customWidth="1"/>
    <col min="14343" max="14346" width="0" style="31" hidden="1" customWidth="1"/>
    <col min="14347" max="14347" width="12.28515625" style="31" customWidth="1"/>
    <col min="14348" max="14348" width="6.42578125" style="31" customWidth="1"/>
    <col min="14349" max="14349" width="12.28515625" style="31" customWidth="1"/>
    <col min="14350" max="14350" width="0" style="31" hidden="1" customWidth="1"/>
    <col min="14351" max="14351" width="3.7109375" style="31" customWidth="1"/>
    <col min="14352" max="14352" width="11.140625" style="31" bestFit="1" customWidth="1"/>
    <col min="14353" max="14354" width="10.5703125" style="31"/>
    <col min="14355" max="14355" width="11.140625" style="31" customWidth="1"/>
    <col min="14356" max="14585" width="10.5703125" style="31"/>
    <col min="14586" max="14593" width="0" style="31" hidden="1" customWidth="1"/>
    <col min="14594" max="14594" width="3.7109375" style="31" customWidth="1"/>
    <col min="14595" max="14595" width="3.85546875" style="31" customWidth="1"/>
    <col min="14596" max="14596" width="3.7109375" style="31" customWidth="1"/>
    <col min="14597" max="14597" width="12.7109375" style="31" customWidth="1"/>
    <col min="14598" max="14598" width="52.7109375" style="31" customWidth="1"/>
    <col min="14599" max="14602" width="0" style="31" hidden="1" customWidth="1"/>
    <col min="14603" max="14603" width="12.28515625" style="31" customWidth="1"/>
    <col min="14604" max="14604" width="6.42578125" style="31" customWidth="1"/>
    <col min="14605" max="14605" width="12.28515625" style="31" customWidth="1"/>
    <col min="14606" max="14606" width="0" style="31" hidden="1" customWidth="1"/>
    <col min="14607" max="14607" width="3.7109375" style="31" customWidth="1"/>
    <col min="14608" max="14608" width="11.140625" style="31" bestFit="1" customWidth="1"/>
    <col min="14609" max="14610" width="10.5703125" style="31"/>
    <col min="14611" max="14611" width="11.140625" style="31" customWidth="1"/>
    <col min="14612" max="14841" width="10.5703125" style="31"/>
    <col min="14842" max="14849" width="0" style="31" hidden="1" customWidth="1"/>
    <col min="14850" max="14850" width="3.7109375" style="31" customWidth="1"/>
    <col min="14851" max="14851" width="3.85546875" style="31" customWidth="1"/>
    <col min="14852" max="14852" width="3.7109375" style="31" customWidth="1"/>
    <col min="14853" max="14853" width="12.7109375" style="31" customWidth="1"/>
    <col min="14854" max="14854" width="52.7109375" style="31" customWidth="1"/>
    <col min="14855" max="14858" width="0" style="31" hidden="1" customWidth="1"/>
    <col min="14859" max="14859" width="12.28515625" style="31" customWidth="1"/>
    <col min="14860" max="14860" width="6.42578125" style="31" customWidth="1"/>
    <col min="14861" max="14861" width="12.28515625" style="31" customWidth="1"/>
    <col min="14862" max="14862" width="0" style="31" hidden="1" customWidth="1"/>
    <col min="14863" max="14863" width="3.7109375" style="31" customWidth="1"/>
    <col min="14864" max="14864" width="11.140625" style="31" bestFit="1" customWidth="1"/>
    <col min="14865" max="14866" width="10.5703125" style="31"/>
    <col min="14867" max="14867" width="11.140625" style="31" customWidth="1"/>
    <col min="14868" max="15097" width="10.5703125" style="31"/>
    <col min="15098" max="15105" width="0" style="31" hidden="1" customWidth="1"/>
    <col min="15106" max="15106" width="3.7109375" style="31" customWidth="1"/>
    <col min="15107" max="15107" width="3.85546875" style="31" customWidth="1"/>
    <col min="15108" max="15108" width="3.7109375" style="31" customWidth="1"/>
    <col min="15109" max="15109" width="12.7109375" style="31" customWidth="1"/>
    <col min="15110" max="15110" width="52.7109375" style="31" customWidth="1"/>
    <col min="15111" max="15114" width="0" style="31" hidden="1" customWidth="1"/>
    <col min="15115" max="15115" width="12.28515625" style="31" customWidth="1"/>
    <col min="15116" max="15116" width="6.42578125" style="31" customWidth="1"/>
    <col min="15117" max="15117" width="12.28515625" style="31" customWidth="1"/>
    <col min="15118" max="15118" width="0" style="31" hidden="1" customWidth="1"/>
    <col min="15119" max="15119" width="3.7109375" style="31" customWidth="1"/>
    <col min="15120" max="15120" width="11.140625" style="31" bestFit="1" customWidth="1"/>
    <col min="15121" max="15122" width="10.5703125" style="31"/>
    <col min="15123" max="15123" width="11.140625" style="31" customWidth="1"/>
    <col min="15124" max="15353" width="10.5703125" style="31"/>
    <col min="15354" max="15361" width="0" style="31" hidden="1" customWidth="1"/>
    <col min="15362" max="15362" width="3.7109375" style="31" customWidth="1"/>
    <col min="15363" max="15363" width="3.85546875" style="31" customWidth="1"/>
    <col min="15364" max="15364" width="3.7109375" style="31" customWidth="1"/>
    <col min="15365" max="15365" width="12.7109375" style="31" customWidth="1"/>
    <col min="15366" max="15366" width="52.7109375" style="31" customWidth="1"/>
    <col min="15367" max="15370" width="0" style="31" hidden="1" customWidth="1"/>
    <col min="15371" max="15371" width="12.28515625" style="31" customWidth="1"/>
    <col min="15372" max="15372" width="6.42578125" style="31" customWidth="1"/>
    <col min="15373" max="15373" width="12.28515625" style="31" customWidth="1"/>
    <col min="15374" max="15374" width="0" style="31" hidden="1" customWidth="1"/>
    <col min="15375" max="15375" width="3.7109375" style="31" customWidth="1"/>
    <col min="15376" max="15376" width="11.140625" style="31" bestFit="1" customWidth="1"/>
    <col min="15377" max="15378" width="10.5703125" style="31"/>
    <col min="15379" max="15379" width="11.140625" style="31" customWidth="1"/>
    <col min="15380" max="15609" width="10.5703125" style="31"/>
    <col min="15610" max="15617" width="0" style="31" hidden="1" customWidth="1"/>
    <col min="15618" max="15618" width="3.7109375" style="31" customWidth="1"/>
    <col min="15619" max="15619" width="3.85546875" style="31" customWidth="1"/>
    <col min="15620" max="15620" width="3.7109375" style="31" customWidth="1"/>
    <col min="15621" max="15621" width="12.7109375" style="31" customWidth="1"/>
    <col min="15622" max="15622" width="52.7109375" style="31" customWidth="1"/>
    <col min="15623" max="15626" width="0" style="31" hidden="1" customWidth="1"/>
    <col min="15627" max="15627" width="12.28515625" style="31" customWidth="1"/>
    <col min="15628" max="15628" width="6.42578125" style="31" customWidth="1"/>
    <col min="15629" max="15629" width="12.28515625" style="31" customWidth="1"/>
    <col min="15630" max="15630" width="0" style="31" hidden="1" customWidth="1"/>
    <col min="15631" max="15631" width="3.7109375" style="31" customWidth="1"/>
    <col min="15632" max="15632" width="11.140625" style="31" bestFit="1" customWidth="1"/>
    <col min="15633" max="15634" width="10.5703125" style="31"/>
    <col min="15635" max="15635" width="11.140625" style="31" customWidth="1"/>
    <col min="15636" max="15865" width="10.5703125" style="31"/>
    <col min="15866" max="15873" width="0" style="31" hidden="1" customWidth="1"/>
    <col min="15874" max="15874" width="3.7109375" style="31" customWidth="1"/>
    <col min="15875" max="15875" width="3.85546875" style="31" customWidth="1"/>
    <col min="15876" max="15876" width="3.7109375" style="31" customWidth="1"/>
    <col min="15877" max="15877" width="12.7109375" style="31" customWidth="1"/>
    <col min="15878" max="15878" width="52.7109375" style="31" customWidth="1"/>
    <col min="15879" max="15882" width="0" style="31" hidden="1" customWidth="1"/>
    <col min="15883" max="15883" width="12.28515625" style="31" customWidth="1"/>
    <col min="15884" max="15884" width="6.42578125" style="31" customWidth="1"/>
    <col min="15885" max="15885" width="12.28515625" style="31" customWidth="1"/>
    <col min="15886" max="15886" width="0" style="31" hidden="1" customWidth="1"/>
    <col min="15887" max="15887" width="3.7109375" style="31" customWidth="1"/>
    <col min="15888" max="15888" width="11.140625" style="31" bestFit="1" customWidth="1"/>
    <col min="15889" max="15890" width="10.5703125" style="31"/>
    <col min="15891" max="15891" width="11.140625" style="31" customWidth="1"/>
    <col min="15892" max="16121" width="10.5703125" style="31"/>
    <col min="16122" max="16129" width="0" style="31" hidden="1" customWidth="1"/>
    <col min="16130" max="16130" width="3.7109375" style="31" customWidth="1"/>
    <col min="16131" max="16131" width="3.85546875" style="31" customWidth="1"/>
    <col min="16132" max="16132" width="3.7109375" style="31" customWidth="1"/>
    <col min="16133" max="16133" width="12.7109375" style="31" customWidth="1"/>
    <col min="16134" max="16134" width="52.7109375" style="31" customWidth="1"/>
    <col min="16135" max="16138" width="0" style="31" hidden="1" customWidth="1"/>
    <col min="16139" max="16139" width="12.28515625" style="31" customWidth="1"/>
    <col min="16140" max="16140" width="6.42578125" style="31" customWidth="1"/>
    <col min="16141" max="16141" width="12.28515625" style="31" customWidth="1"/>
    <col min="16142" max="16142" width="0" style="31" hidden="1" customWidth="1"/>
    <col min="16143" max="16143" width="3.7109375" style="31" customWidth="1"/>
    <col min="16144" max="16144" width="11.140625" style="31" bestFit="1" customWidth="1"/>
    <col min="16145" max="16146" width="10.5703125" style="31"/>
    <col min="16147" max="16147" width="11.140625" style="31" customWidth="1"/>
    <col min="16148" max="16384" width="10.5703125" style="31"/>
  </cols>
  <sheetData>
    <row r="1" spans="1:29" hidden="1"/>
    <row r="2" spans="1:29" hidden="1"/>
    <row r="3" spans="1:29" hidden="1"/>
    <row r="4" spans="1:29" ht="3" customHeight="1">
      <c r="J4" s="74"/>
      <c r="K4" s="74"/>
      <c r="L4" s="382"/>
      <c r="M4" s="382"/>
      <c r="N4" s="382"/>
    </row>
    <row r="5" spans="1:29" ht="26.1" customHeight="1">
      <c r="J5" s="74"/>
      <c r="K5" s="74"/>
      <c r="L5" s="684" t="s">
        <v>717</v>
      </c>
      <c r="M5" s="684"/>
      <c r="N5" s="684"/>
      <c r="O5" s="684"/>
      <c r="P5" s="684"/>
      <c r="Q5" s="684"/>
      <c r="R5" s="684"/>
      <c r="S5" s="684"/>
      <c r="T5" s="684"/>
      <c r="U5" s="466"/>
    </row>
    <row r="6" spans="1:29" ht="3" customHeight="1">
      <c r="J6" s="74"/>
      <c r="K6" s="74"/>
      <c r="L6" s="382"/>
      <c r="M6" s="382"/>
      <c r="N6" s="382"/>
      <c r="O6" s="383"/>
      <c r="P6" s="383"/>
      <c r="Q6" s="383"/>
      <c r="R6" s="383"/>
      <c r="S6" s="383"/>
      <c r="T6" s="383"/>
      <c r="U6" s="383"/>
    </row>
    <row r="7" spans="1:29" s="377" customFormat="1" ht="5.25" hidden="1">
      <c r="A7" s="183"/>
      <c r="B7" s="183"/>
      <c r="C7" s="183"/>
      <c r="D7" s="183"/>
      <c r="E7" s="183"/>
      <c r="F7" s="183"/>
      <c r="G7" s="183"/>
      <c r="H7" s="183"/>
      <c r="L7" s="581"/>
      <c r="M7" s="544"/>
      <c r="O7" s="690"/>
      <c r="P7" s="690"/>
      <c r="Q7" s="690"/>
      <c r="R7" s="690"/>
      <c r="S7" s="690"/>
      <c r="T7" s="690"/>
      <c r="U7" s="496"/>
      <c r="V7" s="496"/>
      <c r="X7" s="183"/>
      <c r="Y7" s="183"/>
      <c r="Z7" s="183"/>
      <c r="AA7" s="183"/>
      <c r="AB7" s="183"/>
    </row>
    <row r="8" spans="1:29"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91" t="str">
        <f>IF(datePr_ch="",IF(datePr="","",datePr),datePr_ch)</f>
        <v>26.04.2023</v>
      </c>
      <c r="P8" s="691"/>
      <c r="Q8" s="691"/>
      <c r="R8" s="691"/>
      <c r="S8" s="691"/>
      <c r="T8" s="691"/>
      <c r="U8" s="396"/>
      <c r="V8" s="396"/>
      <c r="W8" s="412"/>
      <c r="X8" s="183"/>
      <c r="Y8" s="183"/>
      <c r="Z8" s="183"/>
      <c r="AA8" s="183"/>
      <c r="AB8" s="183"/>
      <c r="AC8" s="183"/>
    </row>
    <row r="9" spans="1:29"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91" t="str">
        <f>IF(numberPr_ch="",IF(numberPr="","",numberPr),numberPr_ch)</f>
        <v>1235</v>
      </c>
      <c r="P9" s="691"/>
      <c r="Q9" s="691"/>
      <c r="R9" s="691"/>
      <c r="S9" s="691"/>
      <c r="T9" s="691"/>
      <c r="U9" s="396"/>
      <c r="V9" s="396"/>
      <c r="W9" s="412"/>
      <c r="X9" s="183"/>
      <c r="Y9" s="183"/>
      <c r="Z9" s="183"/>
      <c r="AA9" s="183"/>
      <c r="AB9" s="183"/>
      <c r="AC9" s="183"/>
    </row>
    <row r="10" spans="1:29" s="377" customFormat="1" ht="5.25" hidden="1">
      <c r="A10" s="183"/>
      <c r="B10" s="183"/>
      <c r="C10" s="183"/>
      <c r="D10" s="183"/>
      <c r="E10" s="183"/>
      <c r="F10" s="183"/>
      <c r="G10" s="183"/>
      <c r="H10" s="183"/>
      <c r="L10" s="581"/>
      <c r="M10" s="544"/>
      <c r="O10" s="690"/>
      <c r="P10" s="690"/>
      <c r="Q10" s="690"/>
      <c r="R10" s="690"/>
      <c r="S10" s="690"/>
      <c r="T10" s="690"/>
      <c r="U10" s="496"/>
      <c r="V10" s="496"/>
      <c r="X10" s="183"/>
      <c r="Y10" s="183"/>
      <c r="Z10" s="183"/>
      <c r="AA10" s="183"/>
      <c r="AB10" s="183"/>
    </row>
    <row r="11" spans="1:29" s="138" customFormat="1" ht="11.25" hidden="1">
      <c r="A11" s="183"/>
      <c r="B11" s="183"/>
      <c r="C11" s="183"/>
      <c r="D11" s="183"/>
      <c r="E11" s="183"/>
      <c r="F11" s="183"/>
      <c r="G11" s="183"/>
      <c r="H11" s="183"/>
      <c r="L11" s="685"/>
      <c r="M11" s="685"/>
      <c r="N11" s="387"/>
      <c r="O11" s="396"/>
      <c r="P11" s="396"/>
      <c r="Q11" s="396"/>
      <c r="R11" s="396"/>
      <c r="S11" s="396"/>
      <c r="T11" s="396"/>
      <c r="U11" s="399" t="s">
        <v>371</v>
      </c>
      <c r="X11" s="183"/>
      <c r="Y11" s="183"/>
      <c r="Z11" s="183"/>
      <c r="AA11" s="183"/>
      <c r="AB11" s="183"/>
      <c r="AC11" s="183"/>
    </row>
    <row r="12" spans="1:29">
      <c r="J12" s="74"/>
      <c r="K12" s="74"/>
      <c r="L12" s="382"/>
      <c r="M12" s="382"/>
      <c r="N12" s="398"/>
      <c r="O12" s="692"/>
      <c r="P12" s="692"/>
      <c r="Q12" s="692"/>
      <c r="R12" s="692"/>
      <c r="S12" s="692"/>
      <c r="T12" s="692"/>
      <c r="U12" s="692"/>
    </row>
    <row r="13" spans="1:29">
      <c r="J13" s="74"/>
      <c r="K13" s="74"/>
      <c r="L13" s="625" t="s">
        <v>445</v>
      </c>
      <c r="M13" s="625"/>
      <c r="N13" s="625"/>
      <c r="O13" s="625"/>
      <c r="P13" s="625"/>
      <c r="Q13" s="625"/>
      <c r="R13" s="625"/>
      <c r="S13" s="625"/>
      <c r="T13" s="625"/>
      <c r="U13" s="625"/>
      <c r="V13" s="625"/>
      <c r="W13" s="625" t="s">
        <v>446</v>
      </c>
    </row>
    <row r="14" spans="1:29" ht="14.25" customHeight="1">
      <c r="J14" s="74"/>
      <c r="K14" s="74"/>
      <c r="L14" s="698" t="s">
        <v>91</v>
      </c>
      <c r="M14" s="698" t="s">
        <v>602</v>
      </c>
      <c r="N14" s="463"/>
      <c r="O14" s="699" t="s">
        <v>604</v>
      </c>
      <c r="P14" s="700"/>
      <c r="Q14" s="700"/>
      <c r="R14" s="700"/>
      <c r="S14" s="700"/>
      <c r="T14" s="701"/>
      <c r="U14" s="681" t="s">
        <v>339</v>
      </c>
      <c r="V14" s="695" t="s">
        <v>274</v>
      </c>
      <c r="W14" s="625"/>
    </row>
    <row r="15" spans="1:29" ht="14.25" customHeight="1">
      <c r="J15" s="74"/>
      <c r="K15" s="74"/>
      <c r="L15" s="698"/>
      <c r="M15" s="698"/>
      <c r="N15" s="464"/>
      <c r="O15" s="704" t="s">
        <v>578</v>
      </c>
      <c r="P15" s="702" t="s">
        <v>270</v>
      </c>
      <c r="Q15" s="703"/>
      <c r="R15" s="678" t="s">
        <v>615</v>
      </c>
      <c r="S15" s="679"/>
      <c r="T15" s="680"/>
      <c r="U15" s="682"/>
      <c r="V15" s="696"/>
      <c r="W15" s="625"/>
    </row>
    <row r="16" spans="1:29" ht="33.75" customHeight="1">
      <c r="J16" s="74"/>
      <c r="K16" s="74"/>
      <c r="L16" s="698"/>
      <c r="M16" s="698"/>
      <c r="N16" s="465"/>
      <c r="O16" s="705"/>
      <c r="P16" s="88" t="s">
        <v>579</v>
      </c>
      <c r="Q16" s="88" t="s">
        <v>6</v>
      </c>
      <c r="R16" s="89" t="s">
        <v>273</v>
      </c>
      <c r="S16" s="693" t="s">
        <v>272</v>
      </c>
      <c r="T16" s="694"/>
      <c r="U16" s="683"/>
      <c r="V16" s="697"/>
      <c r="W16" s="625"/>
    </row>
    <row r="17" spans="1:29">
      <c r="J17" s="74"/>
      <c r="K17" s="388">
        <v>1</v>
      </c>
      <c r="L17" s="451" t="s">
        <v>92</v>
      </c>
      <c r="M17" s="451" t="s">
        <v>48</v>
      </c>
      <c r="N17" s="453" t="str">
        <f ca="1">OFFSET(N17,0,-1)</f>
        <v>2</v>
      </c>
      <c r="O17" s="452">
        <f ca="1">OFFSET(O17,0,-1)+1</f>
        <v>3</v>
      </c>
      <c r="P17" s="452">
        <f ca="1">OFFSET(P17,0,-1)+1</f>
        <v>4</v>
      </c>
      <c r="Q17" s="452">
        <f ca="1">OFFSET(Q17,0,-1)+1</f>
        <v>5</v>
      </c>
      <c r="R17" s="452">
        <f ca="1">OFFSET(R17,0,-1)+1</f>
        <v>6</v>
      </c>
      <c r="S17" s="686">
        <f ca="1">OFFSET(S17,0,-1)+1</f>
        <v>7</v>
      </c>
      <c r="T17" s="686"/>
      <c r="U17" s="452">
        <f ca="1">OFFSET(U17,0,-2)+1</f>
        <v>8</v>
      </c>
      <c r="V17" s="453">
        <f ca="1">OFFSET(V17,0,-1)</f>
        <v>8</v>
      </c>
      <c r="W17" s="452">
        <f ca="1">OFFSET(W17,0,-1)+1</f>
        <v>9</v>
      </c>
    </row>
    <row r="18" spans="1:29" ht="22.5">
      <c r="A18" s="669">
        <v>1</v>
      </c>
      <c r="E18" s="184"/>
      <c r="F18" s="283"/>
      <c r="G18" s="283"/>
      <c r="H18" s="283"/>
      <c r="J18" s="505"/>
      <c r="K18" s="508"/>
      <c r="L18" s="401">
        <f>mergeValue(A18)</f>
        <v>1</v>
      </c>
      <c r="M18" s="449" t="s">
        <v>19</v>
      </c>
      <c r="N18" s="450"/>
      <c r="O18" s="670"/>
      <c r="P18" s="670"/>
      <c r="Q18" s="670"/>
      <c r="R18" s="670"/>
      <c r="S18" s="670"/>
      <c r="T18" s="670"/>
      <c r="U18" s="670"/>
      <c r="V18" s="670"/>
      <c r="W18" s="445" t="s">
        <v>718</v>
      </c>
      <c r="Y18" s="182"/>
      <c r="Z18" s="182" t="str">
        <f t="shared" ref="Z18:Z31" si="0">IF(M18="","",M18 )</f>
        <v>Наименование тарифа</v>
      </c>
      <c r="AA18" s="182"/>
      <c r="AB18" s="182"/>
      <c r="AC18" s="182"/>
    </row>
    <row r="19" spans="1:29" ht="22.5">
      <c r="A19" s="669"/>
      <c r="B19" s="669">
        <v>1</v>
      </c>
      <c r="E19" s="283"/>
      <c r="F19" s="283"/>
      <c r="G19" s="283"/>
      <c r="H19" s="283"/>
      <c r="I19" s="151"/>
      <c r="J19" s="504"/>
      <c r="K19" s="506"/>
      <c r="L19" s="401" t="str">
        <f>mergeValue(A19) &amp;"."&amp; mergeValue(B19)</f>
        <v>1.1</v>
      </c>
      <c r="M19" s="417" t="s">
        <v>15</v>
      </c>
      <c r="N19" s="450"/>
      <c r="O19" s="670"/>
      <c r="P19" s="670"/>
      <c r="Q19" s="670"/>
      <c r="R19" s="670"/>
      <c r="S19" s="670"/>
      <c r="T19" s="670"/>
      <c r="U19" s="670"/>
      <c r="V19" s="670"/>
      <c r="W19" s="445" t="s">
        <v>459</v>
      </c>
      <c r="Y19" s="182"/>
      <c r="Z19" s="182" t="str">
        <f t="shared" si="0"/>
        <v>Территория действия тарифа</v>
      </c>
      <c r="AA19" s="182"/>
      <c r="AB19" s="182"/>
      <c r="AC19" s="182"/>
    </row>
    <row r="20" spans="1:29" ht="22.5">
      <c r="A20" s="669"/>
      <c r="B20" s="669"/>
      <c r="C20" s="669">
        <v>1</v>
      </c>
      <c r="E20" s="283"/>
      <c r="F20" s="283"/>
      <c r="G20" s="283"/>
      <c r="H20" s="283"/>
      <c r="I20" s="507"/>
      <c r="J20" s="504"/>
      <c r="K20" s="506"/>
      <c r="L20" s="401" t="str">
        <f>mergeValue(A20) &amp;"."&amp; mergeValue(B20)&amp;"."&amp; mergeValue(C20)</f>
        <v>1.1.1</v>
      </c>
      <c r="M20" s="418" t="s">
        <v>7</v>
      </c>
      <c r="N20" s="450"/>
      <c r="O20" s="670"/>
      <c r="P20" s="670"/>
      <c r="Q20" s="670"/>
      <c r="R20" s="670"/>
      <c r="S20" s="670"/>
      <c r="T20" s="670"/>
      <c r="U20" s="670"/>
      <c r="V20" s="670"/>
      <c r="W20" s="445" t="s">
        <v>600</v>
      </c>
      <c r="Y20" s="182"/>
      <c r="Z20" s="182" t="str">
        <f t="shared" si="0"/>
        <v xml:space="preserve">Наименование системы теплоснабжения </v>
      </c>
      <c r="AA20" s="182"/>
      <c r="AB20" s="182"/>
      <c r="AC20" s="182"/>
    </row>
    <row r="21" spans="1:29" ht="22.5">
      <c r="A21" s="669"/>
      <c r="B21" s="669"/>
      <c r="C21" s="669"/>
      <c r="D21" s="669">
        <v>1</v>
      </c>
      <c r="E21" s="283"/>
      <c r="F21" s="283"/>
      <c r="G21" s="283"/>
      <c r="H21" s="283"/>
      <c r="I21" s="507"/>
      <c r="J21" s="504"/>
      <c r="K21" s="506"/>
      <c r="L21" s="401" t="str">
        <f>mergeValue(A21) &amp;"."&amp; mergeValue(B21)&amp;"."&amp; mergeValue(C21)&amp;"."&amp; mergeValue(D21)</f>
        <v>1.1.1.1</v>
      </c>
      <c r="M21" s="419" t="s">
        <v>21</v>
      </c>
      <c r="N21" s="450"/>
      <c r="O21" s="670"/>
      <c r="P21" s="670"/>
      <c r="Q21" s="670"/>
      <c r="R21" s="670"/>
      <c r="S21" s="670"/>
      <c r="T21" s="670"/>
      <c r="U21" s="670"/>
      <c r="V21" s="670"/>
      <c r="W21" s="445" t="s">
        <v>601</v>
      </c>
      <c r="Y21" s="182"/>
      <c r="Z21" s="182" t="str">
        <f t="shared" si="0"/>
        <v xml:space="preserve">Источник тепловой энергии  </v>
      </c>
      <c r="AA21" s="182"/>
      <c r="AB21" s="182"/>
      <c r="AC21" s="182"/>
    </row>
    <row r="22" spans="1:29" ht="78.75">
      <c r="A22" s="669"/>
      <c r="B22" s="669"/>
      <c r="C22" s="669"/>
      <c r="D22" s="669"/>
      <c r="E22" s="669">
        <v>1</v>
      </c>
      <c r="F22" s="283"/>
      <c r="G22" s="283"/>
      <c r="H22" s="173">
        <v>1</v>
      </c>
      <c r="I22" s="669">
        <v>1</v>
      </c>
      <c r="J22" s="283"/>
      <c r="K22" s="510"/>
      <c r="L22" s="401" t="str">
        <f>mergeValue(A22) &amp;"."&amp; mergeValue(B22)&amp;"."&amp; mergeValue(C22)&amp;"."&amp; mergeValue(D22)&amp;"."&amp; mergeValue(E22)</f>
        <v>1.1.1.1.1</v>
      </c>
      <c r="M22" s="421" t="s">
        <v>8</v>
      </c>
      <c r="N22" s="450"/>
      <c r="O22" s="671"/>
      <c r="P22" s="671"/>
      <c r="Q22" s="671"/>
      <c r="R22" s="671"/>
      <c r="S22" s="671"/>
      <c r="T22" s="671"/>
      <c r="U22" s="671"/>
      <c r="V22" s="671"/>
      <c r="W22" s="445" t="s">
        <v>719</v>
      </c>
      <c r="Y22" s="182"/>
      <c r="Z22" s="182" t="str">
        <f t="shared" si="0"/>
        <v>Схема подключения теплопотребляющей установки к коллектору источника тепловой энергии</v>
      </c>
      <c r="AA22" s="182"/>
      <c r="AB22" s="182"/>
      <c r="AC22" s="182"/>
    </row>
    <row r="23" spans="1:29" ht="33.75">
      <c r="A23" s="669"/>
      <c r="B23" s="669"/>
      <c r="C23" s="669"/>
      <c r="D23" s="669"/>
      <c r="E23" s="669"/>
      <c r="F23" s="669">
        <v>1</v>
      </c>
      <c r="G23" s="173"/>
      <c r="H23" s="173"/>
      <c r="I23" s="669"/>
      <c r="J23" s="669">
        <v>1</v>
      </c>
      <c r="K23" s="511"/>
      <c r="L23" s="401" t="str">
        <f>mergeValue(A23) &amp;"."&amp; mergeValue(B23)&amp;"."&amp; mergeValue(C23)&amp;"."&amp; mergeValue(D23)&amp;"."&amp; mergeValue(E23)&amp;"."&amp; mergeValue(F23)</f>
        <v>1.1.1.1.1.1</v>
      </c>
      <c r="M23" s="422" t="s">
        <v>9</v>
      </c>
      <c r="N23" s="450"/>
      <c r="O23" s="672"/>
      <c r="P23" s="673"/>
      <c r="Q23" s="673"/>
      <c r="R23" s="673"/>
      <c r="S23" s="673"/>
      <c r="T23" s="673"/>
      <c r="U23" s="673"/>
      <c r="V23" s="674"/>
      <c r="W23" s="445" t="s">
        <v>720</v>
      </c>
      <c r="Y23" s="182"/>
      <c r="Z23" s="182" t="str">
        <f t="shared" si="0"/>
        <v>Группа потребителей</v>
      </c>
      <c r="AA23" s="182"/>
      <c r="AB23" s="182"/>
      <c r="AC23" s="182"/>
    </row>
    <row r="24" spans="1:29" ht="122.1" customHeight="1">
      <c r="A24" s="669"/>
      <c r="B24" s="669"/>
      <c r="C24" s="669"/>
      <c r="D24" s="669"/>
      <c r="E24" s="669"/>
      <c r="F24" s="669"/>
      <c r="G24" s="173">
        <v>1</v>
      </c>
      <c r="H24" s="173"/>
      <c r="I24" s="669"/>
      <c r="J24" s="669"/>
      <c r="K24" s="511">
        <v>1</v>
      </c>
      <c r="L24" s="401" t="str">
        <f>mergeValue(A24) &amp;"."&amp; mergeValue(B24)&amp;"."&amp; mergeValue(C24)&amp;"."&amp; mergeValue(D24)&amp;"."&amp; mergeValue(E24)&amp;"."&amp; mergeValue(F24)&amp;"."&amp; mergeValue(G24)</f>
        <v>1.1.1.1.1.1.1</v>
      </c>
      <c r="M24" s="527"/>
      <c r="N24" s="450"/>
      <c r="O24" s="427"/>
      <c r="P24" s="427"/>
      <c r="Q24" s="538"/>
      <c r="R24" s="676"/>
      <c r="S24" s="677" t="s">
        <v>83</v>
      </c>
      <c r="T24" s="676"/>
      <c r="U24" s="677" t="s">
        <v>84</v>
      </c>
      <c r="V24" s="427"/>
      <c r="W24" s="687" t="s">
        <v>721</v>
      </c>
      <c r="X24" s="173" t="str">
        <f>strCheckDate(O25:V25)</f>
        <v/>
      </c>
      <c r="Y24" s="182"/>
      <c r="Z24" s="182" t="str">
        <f t="shared" si="0"/>
        <v/>
      </c>
      <c r="AA24" s="182"/>
      <c r="AB24" s="182"/>
      <c r="AC24" s="182"/>
    </row>
    <row r="25" spans="1:29" ht="11.25" hidden="1">
      <c r="A25" s="669"/>
      <c r="B25" s="669"/>
      <c r="C25" s="669"/>
      <c r="D25" s="669"/>
      <c r="E25" s="669"/>
      <c r="F25" s="669"/>
      <c r="G25" s="173"/>
      <c r="H25" s="173"/>
      <c r="I25" s="669"/>
      <c r="J25" s="669"/>
      <c r="K25" s="511"/>
      <c r="L25" s="244"/>
      <c r="M25" s="450"/>
      <c r="N25" s="450"/>
      <c r="O25" s="427"/>
      <c r="P25" s="427"/>
      <c r="Q25" s="437" t="str">
        <f>R24 &amp; "-" &amp; T24</f>
        <v>-</v>
      </c>
      <c r="R25" s="676"/>
      <c r="S25" s="677"/>
      <c r="T25" s="676"/>
      <c r="U25" s="677"/>
      <c r="V25" s="427"/>
      <c r="W25" s="688"/>
      <c r="Y25" s="182"/>
      <c r="Z25" s="182" t="str">
        <f t="shared" si="0"/>
        <v/>
      </c>
      <c r="AA25" s="182"/>
      <c r="AB25" s="182"/>
      <c r="AC25" s="182"/>
    </row>
    <row r="26" spans="1:29" ht="15" customHeight="1">
      <c r="A26" s="669"/>
      <c r="B26" s="669"/>
      <c r="C26" s="669"/>
      <c r="D26" s="669"/>
      <c r="E26" s="669"/>
      <c r="F26" s="669"/>
      <c r="G26" s="283"/>
      <c r="H26" s="173"/>
      <c r="I26" s="669"/>
      <c r="J26" s="669"/>
      <c r="K26" s="510"/>
      <c r="L26" s="415"/>
      <c r="M26" s="424" t="s">
        <v>24</v>
      </c>
      <c r="N26" s="141"/>
      <c r="O26" s="141"/>
      <c r="P26" s="141"/>
      <c r="Q26" s="141"/>
      <c r="R26" s="141"/>
      <c r="S26" s="141"/>
      <c r="T26" s="141"/>
      <c r="U26" s="141"/>
      <c r="V26" s="425"/>
      <c r="W26" s="689"/>
      <c r="Y26" s="182"/>
      <c r="Z26" s="182" t="str">
        <f t="shared" si="0"/>
        <v>Добавить вид теплоносителя (параметры теплоносителя)</v>
      </c>
      <c r="AA26" s="182"/>
      <c r="AB26" s="182"/>
      <c r="AC26" s="182"/>
    </row>
    <row r="27" spans="1:29" ht="15" customHeight="1">
      <c r="A27" s="669"/>
      <c r="B27" s="669"/>
      <c r="C27" s="669"/>
      <c r="D27" s="669"/>
      <c r="E27" s="669"/>
      <c r="F27" s="283"/>
      <c r="G27" s="283"/>
      <c r="H27" s="173"/>
      <c r="I27" s="669"/>
      <c r="J27" s="283"/>
      <c r="K27" s="510"/>
      <c r="L27" s="415"/>
      <c r="M27" s="423" t="s">
        <v>10</v>
      </c>
      <c r="N27" s="141"/>
      <c r="O27" s="141"/>
      <c r="P27" s="141"/>
      <c r="Q27" s="141"/>
      <c r="R27" s="141"/>
      <c r="S27" s="141"/>
      <c r="T27" s="141"/>
      <c r="U27" s="428"/>
      <c r="V27" s="141"/>
      <c r="W27" s="467"/>
      <c r="Y27" s="182"/>
      <c r="Z27" s="182" t="str">
        <f t="shared" si="0"/>
        <v>Добавить группу потребителей</v>
      </c>
      <c r="AA27" s="182"/>
      <c r="AB27" s="182"/>
      <c r="AC27" s="182"/>
    </row>
    <row r="28" spans="1:29" ht="15" customHeight="1">
      <c r="A28" s="669"/>
      <c r="B28" s="669"/>
      <c r="C28" s="669"/>
      <c r="D28" s="669"/>
      <c r="E28" s="509"/>
      <c r="F28" s="283"/>
      <c r="G28" s="283"/>
      <c r="H28" s="283"/>
      <c r="I28" s="505"/>
      <c r="J28" s="73"/>
      <c r="K28" s="508"/>
      <c r="L28" s="415"/>
      <c r="M28" s="420" t="s">
        <v>11</v>
      </c>
      <c r="N28" s="141"/>
      <c r="O28" s="141"/>
      <c r="P28" s="141"/>
      <c r="Q28" s="141"/>
      <c r="R28" s="141"/>
      <c r="S28" s="141"/>
      <c r="T28" s="141"/>
      <c r="U28" s="428"/>
      <c r="V28" s="141"/>
      <c r="W28" s="467"/>
      <c r="Y28" s="182"/>
      <c r="Z28" s="182" t="str">
        <f t="shared" si="0"/>
        <v>Добавить схему подключения</v>
      </c>
      <c r="AA28" s="182"/>
      <c r="AB28" s="182"/>
      <c r="AC28" s="182"/>
    </row>
    <row r="29" spans="1:29" ht="15" customHeight="1">
      <c r="A29" s="669"/>
      <c r="B29" s="669"/>
      <c r="C29" s="669"/>
      <c r="D29" s="509"/>
      <c r="E29" s="509"/>
      <c r="F29" s="283"/>
      <c r="G29" s="283"/>
      <c r="H29" s="283"/>
      <c r="I29" s="505"/>
      <c r="J29" s="73"/>
      <c r="K29" s="508"/>
      <c r="L29" s="415"/>
      <c r="M29" s="130" t="s">
        <v>16</v>
      </c>
      <c r="N29" s="141"/>
      <c r="O29" s="141"/>
      <c r="P29" s="141"/>
      <c r="Q29" s="141"/>
      <c r="R29" s="141"/>
      <c r="S29" s="141"/>
      <c r="T29" s="141"/>
      <c r="U29" s="428"/>
      <c r="V29" s="141"/>
      <c r="W29" s="467"/>
      <c r="Y29" s="182"/>
      <c r="Z29" s="182" t="str">
        <f t="shared" si="0"/>
        <v>Добавить источник тепловой энергии</v>
      </c>
      <c r="AA29" s="182"/>
      <c r="AB29" s="182"/>
      <c r="AC29" s="182"/>
    </row>
    <row r="30" spans="1:29" ht="15" customHeight="1">
      <c r="A30" s="669"/>
      <c r="B30" s="669"/>
      <c r="C30" s="509"/>
      <c r="D30" s="509"/>
      <c r="E30" s="509"/>
      <c r="F30" s="509"/>
      <c r="G30" s="514"/>
      <c r="H30" s="505"/>
      <c r="I30" s="512"/>
      <c r="J30" s="73"/>
      <c r="K30" s="513"/>
      <c r="L30" s="415"/>
      <c r="M30" s="129" t="s">
        <v>17</v>
      </c>
      <c r="N30" s="141"/>
      <c r="O30" s="141"/>
      <c r="P30" s="141"/>
      <c r="Q30" s="141"/>
      <c r="R30" s="141"/>
      <c r="S30" s="141"/>
      <c r="T30" s="141"/>
      <c r="U30" s="428"/>
      <c r="V30" s="141"/>
      <c r="W30" s="467"/>
      <c r="Y30" s="182"/>
      <c r="Z30" s="182" t="str">
        <f t="shared" si="0"/>
        <v>Добавить наименование системы теплоснабжения</v>
      </c>
      <c r="AA30" s="182"/>
      <c r="AB30" s="182"/>
      <c r="AC30" s="182"/>
    </row>
    <row r="31" spans="1:29" ht="15" customHeight="1">
      <c r="A31" s="669"/>
      <c r="B31" s="509"/>
      <c r="C31" s="509"/>
      <c r="D31" s="509"/>
      <c r="E31" s="509"/>
      <c r="F31" s="509"/>
      <c r="G31" s="514"/>
      <c r="H31" s="505"/>
      <c r="I31" s="505"/>
      <c r="J31" s="73"/>
      <c r="K31" s="508"/>
      <c r="L31" s="415"/>
      <c r="M31" s="135" t="s">
        <v>18</v>
      </c>
      <c r="N31" s="141"/>
      <c r="O31" s="141"/>
      <c r="P31" s="141"/>
      <c r="Q31" s="141"/>
      <c r="R31" s="141"/>
      <c r="S31" s="141"/>
      <c r="T31" s="141"/>
      <c r="U31" s="428"/>
      <c r="V31" s="141"/>
      <c r="W31" s="467"/>
      <c r="Y31" s="182"/>
      <c r="Z31" s="182" t="str">
        <f t="shared" si="0"/>
        <v>Добавить территорию действия тарифа</v>
      </c>
      <c r="AA31" s="182"/>
      <c r="AB31" s="182"/>
      <c r="AC31" s="182"/>
    </row>
    <row r="32" spans="1:29" customFormat="1" ht="15" customHeight="1">
      <c r="L32" s="390"/>
      <c r="M32" s="144" t="s">
        <v>308</v>
      </c>
      <c r="N32" s="141"/>
      <c r="O32" s="141"/>
      <c r="P32" s="141"/>
      <c r="Q32" s="141"/>
      <c r="R32" s="141"/>
      <c r="S32" s="141"/>
      <c r="T32" s="141"/>
      <c r="U32" s="428"/>
      <c r="V32" s="141"/>
      <c r="W32" s="467"/>
      <c r="X32" s="175"/>
      <c r="Y32" s="175"/>
      <c r="Z32" s="175"/>
      <c r="AA32" s="175"/>
      <c r="AB32" s="175"/>
      <c r="AC32" s="175"/>
    </row>
    <row r="33" spans="1:29" ht="11.25">
      <c r="A33" s="31"/>
      <c r="B33" s="31"/>
      <c r="C33" s="31"/>
      <c r="D33" s="31"/>
      <c r="E33" s="31"/>
      <c r="F33" s="31"/>
      <c r="G33" s="31"/>
      <c r="H33" s="31"/>
      <c r="I33" s="31"/>
      <c r="J33" s="31"/>
      <c r="K33" s="31"/>
      <c r="X33" s="31"/>
      <c r="Y33" s="31"/>
      <c r="Z33" s="31"/>
      <c r="AA33" s="31"/>
      <c r="AB33" s="31"/>
      <c r="AC33" s="31"/>
    </row>
    <row r="34" spans="1:29" ht="90" customHeight="1">
      <c r="L34" s="1">
        <v>1</v>
      </c>
      <c r="M34" s="663" t="s">
        <v>722</v>
      </c>
      <c r="N34" s="663"/>
      <c r="O34" s="663"/>
      <c r="P34" s="663"/>
      <c r="Q34" s="663"/>
      <c r="R34" s="663"/>
      <c r="S34" s="663"/>
      <c r="T34" s="663"/>
      <c r="U34" s="663"/>
      <c r="V34" s="663"/>
      <c r="W34" s="663"/>
    </row>
  </sheetData>
  <sheetProtection password="FA9C" sheet="1" objects="1" scenarios="1" formatColumns="0" formatRows="0"/>
  <dataConsolidate leftLabels="1" link="1"/>
  <mergeCells count="39">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 ref="L5:T5"/>
    <mergeCell ref="O9:T9"/>
    <mergeCell ref="O10:T10"/>
    <mergeCell ref="L11:M11"/>
    <mergeCell ref="O12:U12"/>
    <mergeCell ref="O7:T7"/>
    <mergeCell ref="O8:T8"/>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9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xr:uid="{00000000-0002-0000-09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9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xr:uid="{00000000-0002-0000-09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xr:uid="{00000000-0002-0000-09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xr:uid="{00000000-0002-0000-09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9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900-000007000000}"/>
    <dataValidation type="list" allowBlank="1" showInputMessage="1" showErrorMessage="1" errorTitle="Ошибка" error="Выберите значение из списка" prompt="Выберите значение из списка" sqref="O23" xr:uid="{00000000-0002-0000-09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48</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t="str">
        <f>IF('Перечень тарифов'!R21="","наименование отсутствует","" &amp; 'Перечень тарифов'!R21 &amp; "")</f>
        <v>наименование отсутствует</v>
      </c>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t="str">
        <f>IF('Перечень тарифов'!F21="","наименование отсутствует","" &amp; 'Перечень тарифов'!F21 &amp; "")</f>
        <v>Производство тепловой энергии. Некомбинированная выработка</v>
      </c>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t="str">
        <f>IF(Территории!H13="","","" &amp; Территории!H13 &amp; "")</f>
        <v>Город Орёл</v>
      </c>
      <c r="I12" s="169" t="s">
        <v>479</v>
      </c>
      <c r="J12" s="271"/>
      <c r="K12" s="183"/>
      <c r="L12" s="183"/>
      <c r="M12" s="183"/>
      <c r="N12" s="183"/>
      <c r="O12" s="183"/>
      <c r="P12" s="183"/>
      <c r="Q12" s="183"/>
      <c r="R12" s="183"/>
      <c r="S12" s="183"/>
      <c r="T12" s="183"/>
    </row>
    <row r="13" spans="1:20" s="138" customFormat="1" ht="56.25">
      <c r="A13" s="667"/>
      <c r="B13" s="667"/>
      <c r="C13" s="667"/>
      <c r="D13" s="276">
        <v>1</v>
      </c>
      <c r="F13" s="165" t="str">
        <f>"4."&amp;mergeValue(A13) &amp;"."&amp;mergeValue(B13)&amp;"."&amp;mergeValue(C13)&amp;"."&amp;mergeValue(D13)</f>
        <v>4.1.1.1.1</v>
      </c>
      <c r="G13" s="339" t="s">
        <v>477</v>
      </c>
      <c r="H13" s="259" t="str">
        <f>IF(Территории!R14="","","" &amp; Территории!R14 &amp; "")</f>
        <v>Город Орёл (54701000)</v>
      </c>
      <c r="I13" s="549" t="s">
        <v>569</v>
      </c>
      <c r="J13" s="271"/>
      <c r="K13" s="183"/>
      <c r="L13" s="183"/>
      <c r="M13" s="183"/>
      <c r="N13" s="183"/>
      <c r="O13" s="183"/>
      <c r="P13" s="183"/>
      <c r="Q13" s="183"/>
      <c r="R13" s="183"/>
      <c r="S13" s="183"/>
      <c r="T13" s="183"/>
    </row>
    <row r="14" spans="1:20" s="138" customFormat="1" ht="3" customHeight="1">
      <c r="A14" s="183"/>
      <c r="B14" s="183"/>
      <c r="C14" s="183"/>
      <c r="D14" s="183"/>
      <c r="F14" s="278"/>
      <c r="G14" s="279"/>
      <c r="H14" s="280"/>
      <c r="I14" s="281"/>
      <c r="J14" s="183"/>
      <c r="K14" s="183"/>
      <c r="L14" s="183"/>
      <c r="M14" s="183"/>
      <c r="N14" s="183"/>
      <c r="O14" s="183"/>
      <c r="P14" s="183"/>
      <c r="Q14" s="183"/>
      <c r="R14" s="183"/>
      <c r="S14" s="183"/>
      <c r="T14" s="183"/>
    </row>
    <row r="15" spans="1:20" s="138" customFormat="1" ht="15" customHeight="1">
      <c r="A15" s="183"/>
      <c r="B15" s="183"/>
      <c r="C15" s="183"/>
      <c r="D15" s="183"/>
      <c r="F15" s="267"/>
      <c r="G15" s="663" t="s">
        <v>571</v>
      </c>
      <c r="H15" s="663"/>
      <c r="I15" s="194"/>
      <c r="J15" s="183"/>
      <c r="K15" s="183"/>
      <c r="L15" s="183"/>
      <c r="M15" s="183"/>
      <c r="N15" s="183"/>
      <c r="O15" s="183"/>
      <c r="P15" s="183"/>
      <c r="Q15" s="183"/>
      <c r="R15" s="183"/>
      <c r="S15" s="183"/>
      <c r="T15" s="183"/>
    </row>
  </sheetData>
  <sheetProtection algorithmName="SHA-512" hashValue="s61fB6kOA0g1lSbU7Tad0DOzyA3MnaSr/GgSE6nEXwSjrDQg7hbkGVIw1t2E5qjRXIUCt03/KFUtAYWWdbYYuw==" saltValue="x7aqk5PDcBRWJLnxXgzKV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A00-000000000000}">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6_13">
    <tabColor rgb="FFEAEBEE"/>
    <pageSetUpPr fitToPage="1"/>
  </sheetPr>
  <dimension ref="A1:AJ30"/>
  <sheetViews>
    <sheetView showGridLines="0" topLeftCell="I12" zoomScaleNormal="100" workbookViewId="0">
      <selection activeCell="O23" sqref="O23:V23"/>
    </sheetView>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customWidth="1"/>
    <col min="16"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34" width="10.5703125" style="173"/>
    <col min="35" max="256" width="10.5703125" style="31"/>
    <col min="257" max="264" width="0" style="31" hidden="1" customWidth="1"/>
    <col min="265" max="265" width="3.7109375" style="31" customWidth="1"/>
    <col min="266" max="266" width="3.85546875" style="31" customWidth="1"/>
    <col min="267" max="267" width="3.7109375" style="31" customWidth="1"/>
    <col min="268" max="268" width="12.7109375" style="31" customWidth="1"/>
    <col min="269" max="269" width="52.7109375" style="31" customWidth="1"/>
    <col min="270" max="273" width="0" style="31" hidden="1" customWidth="1"/>
    <col min="274" max="274" width="12.28515625" style="31" customWidth="1"/>
    <col min="275" max="275" width="6.42578125" style="31" customWidth="1"/>
    <col min="276" max="276" width="12.28515625" style="31" customWidth="1"/>
    <col min="277" max="277" width="0" style="31" hidden="1" customWidth="1"/>
    <col min="278" max="278" width="3.7109375" style="31" customWidth="1"/>
    <col min="279" max="279" width="11.140625" style="31" bestFit="1" customWidth="1"/>
    <col min="280" max="281" width="10.5703125" style="31"/>
    <col min="282" max="282" width="11.140625" style="31" customWidth="1"/>
    <col min="283" max="512" width="10.5703125" style="31"/>
    <col min="513" max="520" width="0" style="31" hidden="1" customWidth="1"/>
    <col min="521" max="521" width="3.7109375" style="31" customWidth="1"/>
    <col min="522" max="522" width="3.85546875" style="31" customWidth="1"/>
    <col min="523" max="523" width="3.7109375" style="31" customWidth="1"/>
    <col min="524" max="524" width="12.7109375" style="31" customWidth="1"/>
    <col min="525" max="525" width="52.7109375" style="31" customWidth="1"/>
    <col min="526" max="529" width="0" style="31" hidden="1" customWidth="1"/>
    <col min="530" max="530" width="12.28515625" style="31" customWidth="1"/>
    <col min="531" max="531" width="6.42578125" style="31" customWidth="1"/>
    <col min="532" max="532" width="12.28515625" style="31" customWidth="1"/>
    <col min="533" max="533" width="0" style="31" hidden="1" customWidth="1"/>
    <col min="534" max="534" width="3.7109375" style="31" customWidth="1"/>
    <col min="535" max="535" width="11.140625" style="31" bestFit="1" customWidth="1"/>
    <col min="536" max="537" width="10.5703125" style="31"/>
    <col min="538" max="538" width="11.140625" style="31" customWidth="1"/>
    <col min="539" max="768" width="10.5703125" style="31"/>
    <col min="769" max="776" width="0" style="31" hidden="1" customWidth="1"/>
    <col min="777" max="777" width="3.7109375" style="31" customWidth="1"/>
    <col min="778" max="778" width="3.85546875" style="31" customWidth="1"/>
    <col min="779" max="779" width="3.7109375" style="31" customWidth="1"/>
    <col min="780" max="780" width="12.7109375" style="31" customWidth="1"/>
    <col min="781" max="781" width="52.7109375" style="31" customWidth="1"/>
    <col min="782" max="785" width="0" style="31" hidden="1" customWidth="1"/>
    <col min="786" max="786" width="12.28515625" style="31" customWidth="1"/>
    <col min="787" max="787" width="6.42578125" style="31" customWidth="1"/>
    <col min="788" max="788" width="12.28515625" style="31" customWidth="1"/>
    <col min="789" max="789" width="0" style="31" hidden="1" customWidth="1"/>
    <col min="790" max="790" width="3.7109375" style="31" customWidth="1"/>
    <col min="791" max="791" width="11.140625" style="31" bestFit="1" customWidth="1"/>
    <col min="792" max="793" width="10.5703125" style="31"/>
    <col min="794" max="794" width="11.140625" style="31" customWidth="1"/>
    <col min="795" max="1024" width="10.5703125" style="31"/>
    <col min="1025" max="1032" width="0" style="31" hidden="1" customWidth="1"/>
    <col min="1033" max="1033" width="3.7109375" style="31" customWidth="1"/>
    <col min="1034" max="1034" width="3.85546875" style="31" customWidth="1"/>
    <col min="1035" max="1035" width="3.7109375" style="31" customWidth="1"/>
    <col min="1036" max="1036" width="12.7109375" style="31" customWidth="1"/>
    <col min="1037" max="1037" width="52.7109375" style="31" customWidth="1"/>
    <col min="1038" max="1041" width="0" style="31" hidden="1" customWidth="1"/>
    <col min="1042" max="1042" width="12.28515625" style="31" customWidth="1"/>
    <col min="1043" max="1043" width="6.42578125" style="31" customWidth="1"/>
    <col min="1044" max="1044" width="12.28515625" style="31" customWidth="1"/>
    <col min="1045" max="1045" width="0" style="31" hidden="1" customWidth="1"/>
    <col min="1046" max="1046" width="3.7109375" style="31" customWidth="1"/>
    <col min="1047" max="1047" width="11.140625" style="31" bestFit="1" customWidth="1"/>
    <col min="1048" max="1049" width="10.5703125" style="31"/>
    <col min="1050" max="1050" width="11.140625" style="31" customWidth="1"/>
    <col min="1051" max="1280" width="10.5703125" style="31"/>
    <col min="1281" max="1288" width="0" style="31" hidden="1" customWidth="1"/>
    <col min="1289" max="1289" width="3.7109375" style="31" customWidth="1"/>
    <col min="1290" max="1290" width="3.85546875" style="31" customWidth="1"/>
    <col min="1291" max="1291" width="3.7109375" style="31" customWidth="1"/>
    <col min="1292" max="1292" width="12.7109375" style="31" customWidth="1"/>
    <col min="1293" max="1293" width="52.7109375" style="31" customWidth="1"/>
    <col min="1294" max="1297" width="0" style="31" hidden="1" customWidth="1"/>
    <col min="1298" max="1298" width="12.28515625" style="31" customWidth="1"/>
    <col min="1299" max="1299" width="6.42578125" style="31" customWidth="1"/>
    <col min="1300" max="1300" width="12.28515625" style="31" customWidth="1"/>
    <col min="1301" max="1301" width="0" style="31" hidden="1" customWidth="1"/>
    <col min="1302" max="1302" width="3.7109375" style="31" customWidth="1"/>
    <col min="1303" max="1303" width="11.140625" style="31" bestFit="1" customWidth="1"/>
    <col min="1304" max="1305" width="10.5703125" style="31"/>
    <col min="1306" max="1306" width="11.140625" style="31" customWidth="1"/>
    <col min="1307" max="1536" width="10.5703125" style="31"/>
    <col min="1537" max="1544" width="0" style="31" hidden="1" customWidth="1"/>
    <col min="1545" max="1545" width="3.7109375" style="31" customWidth="1"/>
    <col min="1546" max="1546" width="3.85546875" style="31" customWidth="1"/>
    <col min="1547" max="1547" width="3.7109375" style="31" customWidth="1"/>
    <col min="1548" max="1548" width="12.7109375" style="31" customWidth="1"/>
    <col min="1549" max="1549" width="52.7109375" style="31" customWidth="1"/>
    <col min="1550" max="1553" width="0" style="31" hidden="1" customWidth="1"/>
    <col min="1554" max="1554" width="12.28515625" style="31" customWidth="1"/>
    <col min="1555" max="1555" width="6.42578125" style="31" customWidth="1"/>
    <col min="1556" max="1556" width="12.28515625" style="31" customWidth="1"/>
    <col min="1557" max="1557" width="0" style="31" hidden="1" customWidth="1"/>
    <col min="1558" max="1558" width="3.7109375" style="31" customWidth="1"/>
    <col min="1559" max="1559" width="11.140625" style="31" bestFit="1" customWidth="1"/>
    <col min="1560" max="1561" width="10.5703125" style="31"/>
    <col min="1562" max="1562" width="11.140625" style="31" customWidth="1"/>
    <col min="1563" max="1792" width="10.5703125" style="31"/>
    <col min="1793" max="1800" width="0" style="31" hidden="1" customWidth="1"/>
    <col min="1801" max="1801" width="3.7109375" style="31" customWidth="1"/>
    <col min="1802" max="1802" width="3.85546875" style="31" customWidth="1"/>
    <col min="1803" max="1803" width="3.7109375" style="31" customWidth="1"/>
    <col min="1804" max="1804" width="12.7109375" style="31" customWidth="1"/>
    <col min="1805" max="1805" width="52.7109375" style="31" customWidth="1"/>
    <col min="1806" max="1809" width="0" style="31" hidden="1" customWidth="1"/>
    <col min="1810" max="1810" width="12.28515625" style="31" customWidth="1"/>
    <col min="1811" max="1811" width="6.42578125" style="31" customWidth="1"/>
    <col min="1812" max="1812" width="12.28515625" style="31" customWidth="1"/>
    <col min="1813" max="1813" width="0" style="31" hidden="1" customWidth="1"/>
    <col min="1814" max="1814" width="3.7109375" style="31" customWidth="1"/>
    <col min="1815" max="1815" width="11.140625" style="31" bestFit="1" customWidth="1"/>
    <col min="1816" max="1817" width="10.5703125" style="31"/>
    <col min="1818" max="1818" width="11.140625" style="31" customWidth="1"/>
    <col min="1819" max="2048" width="10.5703125" style="31"/>
    <col min="2049" max="2056" width="0" style="31" hidden="1" customWidth="1"/>
    <col min="2057" max="2057" width="3.7109375" style="31" customWidth="1"/>
    <col min="2058" max="2058" width="3.85546875" style="31" customWidth="1"/>
    <col min="2059" max="2059" width="3.7109375" style="31" customWidth="1"/>
    <col min="2060" max="2060" width="12.7109375" style="31" customWidth="1"/>
    <col min="2061" max="2061" width="52.7109375" style="31" customWidth="1"/>
    <col min="2062" max="2065" width="0" style="31" hidden="1" customWidth="1"/>
    <col min="2066" max="2066" width="12.28515625" style="31" customWidth="1"/>
    <col min="2067" max="2067" width="6.42578125" style="31" customWidth="1"/>
    <col min="2068" max="2068" width="12.28515625" style="31" customWidth="1"/>
    <col min="2069" max="2069" width="0" style="31" hidden="1" customWidth="1"/>
    <col min="2070" max="2070" width="3.7109375" style="31" customWidth="1"/>
    <col min="2071" max="2071" width="11.140625" style="31" bestFit="1" customWidth="1"/>
    <col min="2072" max="2073" width="10.5703125" style="31"/>
    <col min="2074" max="2074" width="11.140625" style="31" customWidth="1"/>
    <col min="2075" max="2304" width="10.5703125" style="31"/>
    <col min="2305" max="2312" width="0" style="31" hidden="1" customWidth="1"/>
    <col min="2313" max="2313" width="3.7109375" style="31" customWidth="1"/>
    <col min="2314" max="2314" width="3.85546875" style="31" customWidth="1"/>
    <col min="2315" max="2315" width="3.7109375" style="31" customWidth="1"/>
    <col min="2316" max="2316" width="12.7109375" style="31" customWidth="1"/>
    <col min="2317" max="2317" width="52.7109375" style="31" customWidth="1"/>
    <col min="2318" max="2321" width="0" style="31" hidden="1" customWidth="1"/>
    <col min="2322" max="2322" width="12.28515625" style="31" customWidth="1"/>
    <col min="2323" max="2323" width="6.42578125" style="31" customWidth="1"/>
    <col min="2324" max="2324" width="12.28515625" style="31" customWidth="1"/>
    <col min="2325" max="2325" width="0" style="31" hidden="1" customWidth="1"/>
    <col min="2326" max="2326" width="3.7109375" style="31" customWidth="1"/>
    <col min="2327" max="2327" width="11.140625" style="31" bestFit="1" customWidth="1"/>
    <col min="2328" max="2329" width="10.5703125" style="31"/>
    <col min="2330" max="2330" width="11.140625" style="31" customWidth="1"/>
    <col min="2331" max="2560" width="10.5703125" style="31"/>
    <col min="2561" max="2568" width="0" style="31" hidden="1" customWidth="1"/>
    <col min="2569" max="2569" width="3.7109375" style="31" customWidth="1"/>
    <col min="2570" max="2570" width="3.85546875" style="31" customWidth="1"/>
    <col min="2571" max="2571" width="3.7109375" style="31" customWidth="1"/>
    <col min="2572" max="2572" width="12.7109375" style="31" customWidth="1"/>
    <col min="2573" max="2573" width="52.7109375" style="31" customWidth="1"/>
    <col min="2574" max="2577" width="0" style="31" hidden="1" customWidth="1"/>
    <col min="2578" max="2578" width="12.28515625" style="31" customWidth="1"/>
    <col min="2579" max="2579" width="6.42578125" style="31" customWidth="1"/>
    <col min="2580" max="2580" width="12.28515625" style="31" customWidth="1"/>
    <col min="2581" max="2581" width="0" style="31" hidden="1" customWidth="1"/>
    <col min="2582" max="2582" width="3.7109375" style="31" customWidth="1"/>
    <col min="2583" max="2583" width="11.140625" style="31" bestFit="1" customWidth="1"/>
    <col min="2584" max="2585" width="10.5703125" style="31"/>
    <col min="2586" max="2586" width="11.140625" style="31" customWidth="1"/>
    <col min="2587" max="2816" width="10.5703125" style="31"/>
    <col min="2817" max="2824" width="0" style="31" hidden="1" customWidth="1"/>
    <col min="2825" max="2825" width="3.7109375" style="31" customWidth="1"/>
    <col min="2826" max="2826" width="3.85546875" style="31" customWidth="1"/>
    <col min="2827" max="2827" width="3.7109375" style="31" customWidth="1"/>
    <col min="2828" max="2828" width="12.7109375" style="31" customWidth="1"/>
    <col min="2829" max="2829" width="52.7109375" style="31" customWidth="1"/>
    <col min="2830" max="2833" width="0" style="31" hidden="1" customWidth="1"/>
    <col min="2834" max="2834" width="12.28515625" style="31" customWidth="1"/>
    <col min="2835" max="2835" width="6.42578125" style="31" customWidth="1"/>
    <col min="2836" max="2836" width="12.28515625" style="31" customWidth="1"/>
    <col min="2837" max="2837" width="0" style="31" hidden="1" customWidth="1"/>
    <col min="2838" max="2838" width="3.7109375" style="31" customWidth="1"/>
    <col min="2839" max="2839" width="11.140625" style="31" bestFit="1" customWidth="1"/>
    <col min="2840" max="2841" width="10.5703125" style="31"/>
    <col min="2842" max="2842" width="11.140625" style="31" customWidth="1"/>
    <col min="2843" max="3072" width="10.5703125" style="31"/>
    <col min="3073" max="3080" width="0" style="31" hidden="1" customWidth="1"/>
    <col min="3081" max="3081" width="3.7109375" style="31" customWidth="1"/>
    <col min="3082" max="3082" width="3.85546875" style="31" customWidth="1"/>
    <col min="3083" max="3083" width="3.7109375" style="31" customWidth="1"/>
    <col min="3084" max="3084" width="12.7109375" style="31" customWidth="1"/>
    <col min="3085" max="3085" width="52.7109375" style="31" customWidth="1"/>
    <col min="3086" max="3089" width="0" style="31" hidden="1" customWidth="1"/>
    <col min="3090" max="3090" width="12.28515625" style="31" customWidth="1"/>
    <col min="3091" max="3091" width="6.42578125" style="31" customWidth="1"/>
    <col min="3092" max="3092" width="12.28515625" style="31" customWidth="1"/>
    <col min="3093" max="3093" width="0" style="31" hidden="1" customWidth="1"/>
    <col min="3094" max="3094" width="3.7109375" style="31" customWidth="1"/>
    <col min="3095" max="3095" width="11.140625" style="31" bestFit="1" customWidth="1"/>
    <col min="3096" max="3097" width="10.5703125" style="31"/>
    <col min="3098" max="3098" width="11.140625" style="31" customWidth="1"/>
    <col min="3099" max="3328" width="10.5703125" style="31"/>
    <col min="3329" max="3336" width="0" style="31" hidden="1" customWidth="1"/>
    <col min="3337" max="3337" width="3.7109375" style="31" customWidth="1"/>
    <col min="3338" max="3338" width="3.85546875" style="31" customWidth="1"/>
    <col min="3339" max="3339" width="3.7109375" style="31" customWidth="1"/>
    <col min="3340" max="3340" width="12.7109375" style="31" customWidth="1"/>
    <col min="3341" max="3341" width="52.7109375" style="31" customWidth="1"/>
    <col min="3342" max="3345" width="0" style="31" hidden="1" customWidth="1"/>
    <col min="3346" max="3346" width="12.28515625" style="31" customWidth="1"/>
    <col min="3347" max="3347" width="6.42578125" style="31" customWidth="1"/>
    <col min="3348" max="3348" width="12.28515625" style="31" customWidth="1"/>
    <col min="3349" max="3349" width="0" style="31" hidden="1" customWidth="1"/>
    <col min="3350" max="3350" width="3.7109375" style="31" customWidth="1"/>
    <col min="3351" max="3351" width="11.140625" style="31" bestFit="1" customWidth="1"/>
    <col min="3352" max="3353" width="10.5703125" style="31"/>
    <col min="3354" max="3354" width="11.140625" style="31" customWidth="1"/>
    <col min="3355" max="3584" width="10.5703125" style="31"/>
    <col min="3585" max="3592" width="0" style="31" hidden="1" customWidth="1"/>
    <col min="3593" max="3593" width="3.7109375" style="31" customWidth="1"/>
    <col min="3594" max="3594" width="3.85546875" style="31" customWidth="1"/>
    <col min="3595" max="3595" width="3.7109375" style="31" customWidth="1"/>
    <col min="3596" max="3596" width="12.7109375" style="31" customWidth="1"/>
    <col min="3597" max="3597" width="52.7109375" style="31" customWidth="1"/>
    <col min="3598" max="3601" width="0" style="31" hidden="1" customWidth="1"/>
    <col min="3602" max="3602" width="12.28515625" style="31" customWidth="1"/>
    <col min="3603" max="3603" width="6.42578125" style="31" customWidth="1"/>
    <col min="3604" max="3604" width="12.28515625" style="31" customWidth="1"/>
    <col min="3605" max="3605" width="0" style="31" hidden="1" customWidth="1"/>
    <col min="3606" max="3606" width="3.7109375" style="31" customWidth="1"/>
    <col min="3607" max="3607" width="11.140625" style="31" bestFit="1" customWidth="1"/>
    <col min="3608" max="3609" width="10.5703125" style="31"/>
    <col min="3610" max="3610" width="11.140625" style="31" customWidth="1"/>
    <col min="3611" max="3840" width="10.5703125" style="31"/>
    <col min="3841" max="3848" width="0" style="31" hidden="1" customWidth="1"/>
    <col min="3849" max="3849" width="3.7109375" style="31" customWidth="1"/>
    <col min="3850" max="3850" width="3.85546875" style="31" customWidth="1"/>
    <col min="3851" max="3851" width="3.7109375" style="31" customWidth="1"/>
    <col min="3852" max="3852" width="12.7109375" style="31" customWidth="1"/>
    <col min="3853" max="3853" width="52.7109375" style="31" customWidth="1"/>
    <col min="3854" max="3857" width="0" style="31" hidden="1" customWidth="1"/>
    <col min="3858" max="3858" width="12.28515625" style="31" customWidth="1"/>
    <col min="3859" max="3859" width="6.42578125" style="31" customWidth="1"/>
    <col min="3860" max="3860" width="12.28515625" style="31" customWidth="1"/>
    <col min="3861" max="3861" width="0" style="31" hidden="1" customWidth="1"/>
    <col min="3862" max="3862" width="3.7109375" style="31" customWidth="1"/>
    <col min="3863" max="3863" width="11.140625" style="31" bestFit="1" customWidth="1"/>
    <col min="3864" max="3865" width="10.5703125" style="31"/>
    <col min="3866" max="3866" width="11.140625" style="31" customWidth="1"/>
    <col min="3867" max="4096" width="10.5703125" style="31"/>
    <col min="4097" max="4104" width="0" style="31" hidden="1" customWidth="1"/>
    <col min="4105" max="4105" width="3.7109375" style="31" customWidth="1"/>
    <col min="4106" max="4106" width="3.85546875" style="31" customWidth="1"/>
    <col min="4107" max="4107" width="3.7109375" style="31" customWidth="1"/>
    <col min="4108" max="4108" width="12.7109375" style="31" customWidth="1"/>
    <col min="4109" max="4109" width="52.7109375" style="31" customWidth="1"/>
    <col min="4110" max="4113" width="0" style="31" hidden="1" customWidth="1"/>
    <col min="4114" max="4114" width="12.28515625" style="31" customWidth="1"/>
    <col min="4115" max="4115" width="6.42578125" style="31" customWidth="1"/>
    <col min="4116" max="4116" width="12.28515625" style="31" customWidth="1"/>
    <col min="4117" max="4117" width="0" style="31" hidden="1" customWidth="1"/>
    <col min="4118" max="4118" width="3.7109375" style="31" customWidth="1"/>
    <col min="4119" max="4119" width="11.140625" style="31" bestFit="1" customWidth="1"/>
    <col min="4120" max="4121" width="10.5703125" style="31"/>
    <col min="4122" max="4122" width="11.140625" style="31" customWidth="1"/>
    <col min="4123" max="4352" width="10.5703125" style="31"/>
    <col min="4353" max="4360" width="0" style="31" hidden="1" customWidth="1"/>
    <col min="4361" max="4361" width="3.7109375" style="31" customWidth="1"/>
    <col min="4362" max="4362" width="3.85546875" style="31" customWidth="1"/>
    <col min="4363" max="4363" width="3.7109375" style="31" customWidth="1"/>
    <col min="4364" max="4364" width="12.7109375" style="31" customWidth="1"/>
    <col min="4365" max="4365" width="52.7109375" style="31" customWidth="1"/>
    <col min="4366" max="4369" width="0" style="31" hidden="1" customWidth="1"/>
    <col min="4370" max="4370" width="12.28515625" style="31" customWidth="1"/>
    <col min="4371" max="4371" width="6.42578125" style="31" customWidth="1"/>
    <col min="4372" max="4372" width="12.28515625" style="31" customWidth="1"/>
    <col min="4373" max="4373" width="0" style="31" hidden="1" customWidth="1"/>
    <col min="4374" max="4374" width="3.7109375" style="31" customWidth="1"/>
    <col min="4375" max="4375" width="11.140625" style="31" bestFit="1" customWidth="1"/>
    <col min="4376" max="4377" width="10.5703125" style="31"/>
    <col min="4378" max="4378" width="11.140625" style="31" customWidth="1"/>
    <col min="4379" max="4608" width="10.5703125" style="31"/>
    <col min="4609" max="4616" width="0" style="31" hidden="1" customWidth="1"/>
    <col min="4617" max="4617" width="3.7109375" style="31" customWidth="1"/>
    <col min="4618" max="4618" width="3.85546875" style="31" customWidth="1"/>
    <col min="4619" max="4619" width="3.7109375" style="31" customWidth="1"/>
    <col min="4620" max="4620" width="12.7109375" style="31" customWidth="1"/>
    <col min="4621" max="4621" width="52.7109375" style="31" customWidth="1"/>
    <col min="4622" max="4625" width="0" style="31" hidden="1" customWidth="1"/>
    <col min="4626" max="4626" width="12.28515625" style="31" customWidth="1"/>
    <col min="4627" max="4627" width="6.42578125" style="31" customWidth="1"/>
    <col min="4628" max="4628" width="12.28515625" style="31" customWidth="1"/>
    <col min="4629" max="4629" width="0" style="31" hidden="1" customWidth="1"/>
    <col min="4630" max="4630" width="3.7109375" style="31" customWidth="1"/>
    <col min="4631" max="4631" width="11.140625" style="31" bestFit="1" customWidth="1"/>
    <col min="4632" max="4633" width="10.5703125" style="31"/>
    <col min="4634" max="4634" width="11.140625" style="31" customWidth="1"/>
    <col min="4635" max="4864" width="10.5703125" style="31"/>
    <col min="4865" max="4872" width="0" style="31" hidden="1" customWidth="1"/>
    <col min="4873" max="4873" width="3.7109375" style="31" customWidth="1"/>
    <col min="4874" max="4874" width="3.85546875" style="31" customWidth="1"/>
    <col min="4875" max="4875" width="3.7109375" style="31" customWidth="1"/>
    <col min="4876" max="4876" width="12.7109375" style="31" customWidth="1"/>
    <col min="4877" max="4877" width="52.7109375" style="31" customWidth="1"/>
    <col min="4878" max="4881" width="0" style="31" hidden="1" customWidth="1"/>
    <col min="4882" max="4882" width="12.28515625" style="31" customWidth="1"/>
    <col min="4883" max="4883" width="6.42578125" style="31" customWidth="1"/>
    <col min="4884" max="4884" width="12.28515625" style="31" customWidth="1"/>
    <col min="4885" max="4885" width="0" style="31" hidden="1" customWidth="1"/>
    <col min="4886" max="4886" width="3.7109375" style="31" customWidth="1"/>
    <col min="4887" max="4887" width="11.140625" style="31" bestFit="1" customWidth="1"/>
    <col min="4888" max="4889" width="10.5703125" style="31"/>
    <col min="4890" max="4890" width="11.140625" style="31" customWidth="1"/>
    <col min="4891" max="5120" width="10.5703125" style="31"/>
    <col min="5121" max="5128" width="0" style="31" hidden="1" customWidth="1"/>
    <col min="5129" max="5129" width="3.7109375" style="31" customWidth="1"/>
    <col min="5130" max="5130" width="3.85546875" style="31" customWidth="1"/>
    <col min="5131" max="5131" width="3.7109375" style="31" customWidth="1"/>
    <col min="5132" max="5132" width="12.7109375" style="31" customWidth="1"/>
    <col min="5133" max="5133" width="52.7109375" style="31" customWidth="1"/>
    <col min="5134" max="5137" width="0" style="31" hidden="1" customWidth="1"/>
    <col min="5138" max="5138" width="12.28515625" style="31" customWidth="1"/>
    <col min="5139" max="5139" width="6.42578125" style="31" customWidth="1"/>
    <col min="5140" max="5140" width="12.28515625" style="31" customWidth="1"/>
    <col min="5141" max="5141" width="0" style="31" hidden="1" customWidth="1"/>
    <col min="5142" max="5142" width="3.7109375" style="31" customWidth="1"/>
    <col min="5143" max="5143" width="11.140625" style="31" bestFit="1" customWidth="1"/>
    <col min="5144" max="5145" width="10.5703125" style="31"/>
    <col min="5146" max="5146" width="11.140625" style="31" customWidth="1"/>
    <col min="5147" max="5376" width="10.5703125" style="31"/>
    <col min="5377" max="5384" width="0" style="31" hidden="1" customWidth="1"/>
    <col min="5385" max="5385" width="3.7109375" style="31" customWidth="1"/>
    <col min="5386" max="5386" width="3.85546875" style="31" customWidth="1"/>
    <col min="5387" max="5387" width="3.7109375" style="31" customWidth="1"/>
    <col min="5388" max="5388" width="12.7109375" style="31" customWidth="1"/>
    <col min="5389" max="5389" width="52.7109375" style="31" customWidth="1"/>
    <col min="5390" max="5393" width="0" style="31" hidden="1" customWidth="1"/>
    <col min="5394" max="5394" width="12.28515625" style="31" customWidth="1"/>
    <col min="5395" max="5395" width="6.42578125" style="31" customWidth="1"/>
    <col min="5396" max="5396" width="12.28515625" style="31" customWidth="1"/>
    <col min="5397" max="5397" width="0" style="31" hidden="1" customWidth="1"/>
    <col min="5398" max="5398" width="3.7109375" style="31" customWidth="1"/>
    <col min="5399" max="5399" width="11.140625" style="31" bestFit="1" customWidth="1"/>
    <col min="5400" max="5401" width="10.5703125" style="31"/>
    <col min="5402" max="5402" width="11.140625" style="31" customWidth="1"/>
    <col min="5403" max="5632" width="10.5703125" style="31"/>
    <col min="5633" max="5640" width="0" style="31" hidden="1" customWidth="1"/>
    <col min="5641" max="5641" width="3.7109375" style="31" customWidth="1"/>
    <col min="5642" max="5642" width="3.85546875" style="31" customWidth="1"/>
    <col min="5643" max="5643" width="3.7109375" style="31" customWidth="1"/>
    <col min="5644" max="5644" width="12.7109375" style="31" customWidth="1"/>
    <col min="5645" max="5645" width="52.7109375" style="31" customWidth="1"/>
    <col min="5646" max="5649" width="0" style="31" hidden="1" customWidth="1"/>
    <col min="5650" max="5650" width="12.28515625" style="31" customWidth="1"/>
    <col min="5651" max="5651" width="6.42578125" style="31" customWidth="1"/>
    <col min="5652" max="5652" width="12.28515625" style="31" customWidth="1"/>
    <col min="5653" max="5653" width="0" style="31" hidden="1" customWidth="1"/>
    <col min="5654" max="5654" width="3.7109375" style="31" customWidth="1"/>
    <col min="5655" max="5655" width="11.140625" style="31" bestFit="1" customWidth="1"/>
    <col min="5656" max="5657" width="10.5703125" style="31"/>
    <col min="5658" max="5658" width="11.140625" style="31" customWidth="1"/>
    <col min="5659" max="5888" width="10.5703125" style="31"/>
    <col min="5889" max="5896" width="0" style="31" hidden="1" customWidth="1"/>
    <col min="5897" max="5897" width="3.7109375" style="31" customWidth="1"/>
    <col min="5898" max="5898" width="3.85546875" style="31" customWidth="1"/>
    <col min="5899" max="5899" width="3.7109375" style="31" customWidth="1"/>
    <col min="5900" max="5900" width="12.7109375" style="31" customWidth="1"/>
    <col min="5901" max="5901" width="52.7109375" style="31" customWidth="1"/>
    <col min="5902" max="5905" width="0" style="31" hidden="1" customWidth="1"/>
    <col min="5906" max="5906" width="12.28515625" style="31" customWidth="1"/>
    <col min="5907" max="5907" width="6.42578125" style="31" customWidth="1"/>
    <col min="5908" max="5908" width="12.28515625" style="31" customWidth="1"/>
    <col min="5909" max="5909" width="0" style="31" hidden="1" customWidth="1"/>
    <col min="5910" max="5910" width="3.7109375" style="31" customWidth="1"/>
    <col min="5911" max="5911" width="11.140625" style="31" bestFit="1" customWidth="1"/>
    <col min="5912" max="5913" width="10.5703125" style="31"/>
    <col min="5914" max="5914" width="11.140625" style="31" customWidth="1"/>
    <col min="5915" max="6144" width="10.5703125" style="31"/>
    <col min="6145" max="6152" width="0" style="31" hidden="1" customWidth="1"/>
    <col min="6153" max="6153" width="3.7109375" style="31" customWidth="1"/>
    <col min="6154" max="6154" width="3.85546875" style="31" customWidth="1"/>
    <col min="6155" max="6155" width="3.7109375" style="31" customWidth="1"/>
    <col min="6156" max="6156" width="12.7109375" style="31" customWidth="1"/>
    <col min="6157" max="6157" width="52.7109375" style="31" customWidth="1"/>
    <col min="6158" max="6161" width="0" style="31" hidden="1" customWidth="1"/>
    <col min="6162" max="6162" width="12.28515625" style="31" customWidth="1"/>
    <col min="6163" max="6163" width="6.42578125" style="31" customWidth="1"/>
    <col min="6164" max="6164" width="12.28515625" style="31" customWidth="1"/>
    <col min="6165" max="6165" width="0" style="31" hidden="1" customWidth="1"/>
    <col min="6166" max="6166" width="3.7109375" style="31" customWidth="1"/>
    <col min="6167" max="6167" width="11.140625" style="31" bestFit="1" customWidth="1"/>
    <col min="6168" max="6169" width="10.5703125" style="31"/>
    <col min="6170" max="6170" width="11.140625" style="31" customWidth="1"/>
    <col min="6171" max="6400" width="10.5703125" style="31"/>
    <col min="6401" max="6408" width="0" style="31" hidden="1" customWidth="1"/>
    <col min="6409" max="6409" width="3.7109375" style="31" customWidth="1"/>
    <col min="6410" max="6410" width="3.85546875" style="31" customWidth="1"/>
    <col min="6411" max="6411" width="3.7109375" style="31" customWidth="1"/>
    <col min="6412" max="6412" width="12.7109375" style="31" customWidth="1"/>
    <col min="6413" max="6413" width="52.7109375" style="31" customWidth="1"/>
    <col min="6414" max="6417" width="0" style="31" hidden="1" customWidth="1"/>
    <col min="6418" max="6418" width="12.28515625" style="31" customWidth="1"/>
    <col min="6419" max="6419" width="6.42578125" style="31" customWidth="1"/>
    <col min="6420" max="6420" width="12.28515625" style="31" customWidth="1"/>
    <col min="6421" max="6421" width="0" style="31" hidden="1" customWidth="1"/>
    <col min="6422" max="6422" width="3.7109375" style="31" customWidth="1"/>
    <col min="6423" max="6423" width="11.140625" style="31" bestFit="1" customWidth="1"/>
    <col min="6424" max="6425" width="10.5703125" style="31"/>
    <col min="6426" max="6426" width="11.140625" style="31" customWidth="1"/>
    <col min="6427" max="6656" width="10.5703125" style="31"/>
    <col min="6657" max="6664" width="0" style="31" hidden="1" customWidth="1"/>
    <col min="6665" max="6665" width="3.7109375" style="31" customWidth="1"/>
    <col min="6666" max="6666" width="3.85546875" style="31" customWidth="1"/>
    <col min="6667" max="6667" width="3.7109375" style="31" customWidth="1"/>
    <col min="6668" max="6668" width="12.7109375" style="31" customWidth="1"/>
    <col min="6669" max="6669" width="52.7109375" style="31" customWidth="1"/>
    <col min="6670" max="6673" width="0" style="31" hidden="1" customWidth="1"/>
    <col min="6674" max="6674" width="12.28515625" style="31" customWidth="1"/>
    <col min="6675" max="6675" width="6.42578125" style="31" customWidth="1"/>
    <col min="6676" max="6676" width="12.28515625" style="31" customWidth="1"/>
    <col min="6677" max="6677" width="0" style="31" hidden="1" customWidth="1"/>
    <col min="6678" max="6678" width="3.7109375" style="31" customWidth="1"/>
    <col min="6679" max="6679" width="11.140625" style="31" bestFit="1" customWidth="1"/>
    <col min="6680" max="6681" width="10.5703125" style="31"/>
    <col min="6682" max="6682" width="11.140625" style="31" customWidth="1"/>
    <col min="6683" max="6912" width="10.5703125" style="31"/>
    <col min="6913" max="6920" width="0" style="31" hidden="1" customWidth="1"/>
    <col min="6921" max="6921" width="3.7109375" style="31" customWidth="1"/>
    <col min="6922" max="6922" width="3.85546875" style="31" customWidth="1"/>
    <col min="6923" max="6923" width="3.7109375" style="31" customWidth="1"/>
    <col min="6924" max="6924" width="12.7109375" style="31" customWidth="1"/>
    <col min="6925" max="6925" width="52.7109375" style="31" customWidth="1"/>
    <col min="6926" max="6929" width="0" style="31" hidden="1" customWidth="1"/>
    <col min="6930" max="6930" width="12.28515625" style="31" customWidth="1"/>
    <col min="6931" max="6931" width="6.42578125" style="31" customWidth="1"/>
    <col min="6932" max="6932" width="12.28515625" style="31" customWidth="1"/>
    <col min="6933" max="6933" width="0" style="31" hidden="1" customWidth="1"/>
    <col min="6934" max="6934" width="3.7109375" style="31" customWidth="1"/>
    <col min="6935" max="6935" width="11.140625" style="31" bestFit="1" customWidth="1"/>
    <col min="6936" max="6937" width="10.5703125" style="31"/>
    <col min="6938" max="6938" width="11.140625" style="31" customWidth="1"/>
    <col min="6939" max="7168" width="10.5703125" style="31"/>
    <col min="7169" max="7176" width="0" style="31" hidden="1" customWidth="1"/>
    <col min="7177" max="7177" width="3.7109375" style="31" customWidth="1"/>
    <col min="7178" max="7178" width="3.85546875" style="31" customWidth="1"/>
    <col min="7179" max="7179" width="3.7109375" style="31" customWidth="1"/>
    <col min="7180" max="7180" width="12.7109375" style="31" customWidth="1"/>
    <col min="7181" max="7181" width="52.7109375" style="31" customWidth="1"/>
    <col min="7182" max="7185" width="0" style="31" hidden="1" customWidth="1"/>
    <col min="7186" max="7186" width="12.28515625" style="31" customWidth="1"/>
    <col min="7187" max="7187" width="6.42578125" style="31" customWidth="1"/>
    <col min="7188" max="7188" width="12.28515625" style="31" customWidth="1"/>
    <col min="7189" max="7189" width="0" style="31" hidden="1" customWidth="1"/>
    <col min="7190" max="7190" width="3.7109375" style="31" customWidth="1"/>
    <col min="7191" max="7191" width="11.140625" style="31" bestFit="1" customWidth="1"/>
    <col min="7192" max="7193" width="10.5703125" style="31"/>
    <col min="7194" max="7194" width="11.140625" style="31" customWidth="1"/>
    <col min="7195" max="7424" width="10.5703125" style="31"/>
    <col min="7425" max="7432" width="0" style="31" hidden="1" customWidth="1"/>
    <col min="7433" max="7433" width="3.7109375" style="31" customWidth="1"/>
    <col min="7434" max="7434" width="3.85546875" style="31" customWidth="1"/>
    <col min="7435" max="7435" width="3.7109375" style="31" customWidth="1"/>
    <col min="7436" max="7436" width="12.7109375" style="31" customWidth="1"/>
    <col min="7437" max="7437" width="52.7109375" style="31" customWidth="1"/>
    <col min="7438" max="7441" width="0" style="31" hidden="1" customWidth="1"/>
    <col min="7442" max="7442" width="12.28515625" style="31" customWidth="1"/>
    <col min="7443" max="7443" width="6.42578125" style="31" customWidth="1"/>
    <col min="7444" max="7444" width="12.28515625" style="31" customWidth="1"/>
    <col min="7445" max="7445" width="0" style="31" hidden="1" customWidth="1"/>
    <col min="7446" max="7446" width="3.7109375" style="31" customWidth="1"/>
    <col min="7447" max="7447" width="11.140625" style="31" bestFit="1" customWidth="1"/>
    <col min="7448" max="7449" width="10.5703125" style="31"/>
    <col min="7450" max="7450" width="11.140625" style="31" customWidth="1"/>
    <col min="7451" max="7680" width="10.5703125" style="31"/>
    <col min="7681" max="7688" width="0" style="31" hidden="1" customWidth="1"/>
    <col min="7689" max="7689" width="3.7109375" style="31" customWidth="1"/>
    <col min="7690" max="7690" width="3.85546875" style="31" customWidth="1"/>
    <col min="7691" max="7691" width="3.7109375" style="31" customWidth="1"/>
    <col min="7692" max="7692" width="12.7109375" style="31" customWidth="1"/>
    <col min="7693" max="7693" width="52.7109375" style="31" customWidth="1"/>
    <col min="7694" max="7697" width="0" style="31" hidden="1" customWidth="1"/>
    <col min="7698" max="7698" width="12.28515625" style="31" customWidth="1"/>
    <col min="7699" max="7699" width="6.42578125" style="31" customWidth="1"/>
    <col min="7700" max="7700" width="12.28515625" style="31" customWidth="1"/>
    <col min="7701" max="7701" width="0" style="31" hidden="1" customWidth="1"/>
    <col min="7702" max="7702" width="3.7109375" style="31" customWidth="1"/>
    <col min="7703" max="7703" width="11.140625" style="31" bestFit="1" customWidth="1"/>
    <col min="7704" max="7705" width="10.5703125" style="31"/>
    <col min="7706" max="7706" width="11.140625" style="31" customWidth="1"/>
    <col min="7707" max="7936" width="10.5703125" style="31"/>
    <col min="7937" max="7944" width="0" style="31" hidden="1" customWidth="1"/>
    <col min="7945" max="7945" width="3.7109375" style="31" customWidth="1"/>
    <col min="7946" max="7946" width="3.85546875" style="31" customWidth="1"/>
    <col min="7947" max="7947" width="3.7109375" style="31" customWidth="1"/>
    <col min="7948" max="7948" width="12.7109375" style="31" customWidth="1"/>
    <col min="7949" max="7949" width="52.7109375" style="31" customWidth="1"/>
    <col min="7950" max="7953" width="0" style="31" hidden="1" customWidth="1"/>
    <col min="7954" max="7954" width="12.28515625" style="31" customWidth="1"/>
    <col min="7955" max="7955" width="6.42578125" style="31" customWidth="1"/>
    <col min="7956" max="7956" width="12.28515625" style="31" customWidth="1"/>
    <col min="7957" max="7957" width="0" style="31" hidden="1" customWidth="1"/>
    <col min="7958" max="7958" width="3.7109375" style="31" customWidth="1"/>
    <col min="7959" max="7959" width="11.140625" style="31" bestFit="1" customWidth="1"/>
    <col min="7960" max="7961" width="10.5703125" style="31"/>
    <col min="7962" max="7962" width="11.140625" style="31" customWidth="1"/>
    <col min="7963" max="8192" width="10.5703125" style="31"/>
    <col min="8193" max="8200" width="0" style="31" hidden="1" customWidth="1"/>
    <col min="8201" max="8201" width="3.7109375" style="31" customWidth="1"/>
    <col min="8202" max="8202" width="3.85546875" style="31" customWidth="1"/>
    <col min="8203" max="8203" width="3.7109375" style="31" customWidth="1"/>
    <col min="8204" max="8204" width="12.7109375" style="31" customWidth="1"/>
    <col min="8205" max="8205" width="52.7109375" style="31" customWidth="1"/>
    <col min="8206" max="8209" width="0" style="31" hidden="1" customWidth="1"/>
    <col min="8210" max="8210" width="12.28515625" style="31" customWidth="1"/>
    <col min="8211" max="8211" width="6.42578125" style="31" customWidth="1"/>
    <col min="8212" max="8212" width="12.28515625" style="31" customWidth="1"/>
    <col min="8213" max="8213" width="0" style="31" hidden="1" customWidth="1"/>
    <col min="8214" max="8214" width="3.7109375" style="31" customWidth="1"/>
    <col min="8215" max="8215" width="11.140625" style="31" bestFit="1" customWidth="1"/>
    <col min="8216" max="8217" width="10.5703125" style="31"/>
    <col min="8218" max="8218" width="11.140625" style="31" customWidth="1"/>
    <col min="8219" max="8448" width="10.5703125" style="31"/>
    <col min="8449" max="8456" width="0" style="31" hidden="1" customWidth="1"/>
    <col min="8457" max="8457" width="3.7109375" style="31" customWidth="1"/>
    <col min="8458" max="8458" width="3.85546875" style="31" customWidth="1"/>
    <col min="8459" max="8459" width="3.7109375" style="31" customWidth="1"/>
    <col min="8460" max="8460" width="12.7109375" style="31" customWidth="1"/>
    <col min="8461" max="8461" width="52.7109375" style="31" customWidth="1"/>
    <col min="8462" max="8465" width="0" style="31" hidden="1" customWidth="1"/>
    <col min="8466" max="8466" width="12.28515625" style="31" customWidth="1"/>
    <col min="8467" max="8467" width="6.42578125" style="31" customWidth="1"/>
    <col min="8468" max="8468" width="12.28515625" style="31" customWidth="1"/>
    <col min="8469" max="8469" width="0" style="31" hidden="1" customWidth="1"/>
    <col min="8470" max="8470" width="3.7109375" style="31" customWidth="1"/>
    <col min="8471" max="8471" width="11.140625" style="31" bestFit="1" customWidth="1"/>
    <col min="8472" max="8473" width="10.5703125" style="31"/>
    <col min="8474" max="8474" width="11.140625" style="31" customWidth="1"/>
    <col min="8475" max="8704" width="10.5703125" style="31"/>
    <col min="8705" max="8712" width="0" style="31" hidden="1" customWidth="1"/>
    <col min="8713" max="8713" width="3.7109375" style="31" customWidth="1"/>
    <col min="8714" max="8714" width="3.85546875" style="31" customWidth="1"/>
    <col min="8715" max="8715" width="3.7109375" style="31" customWidth="1"/>
    <col min="8716" max="8716" width="12.7109375" style="31" customWidth="1"/>
    <col min="8717" max="8717" width="52.7109375" style="31" customWidth="1"/>
    <col min="8718" max="8721" width="0" style="31" hidden="1" customWidth="1"/>
    <col min="8722" max="8722" width="12.28515625" style="31" customWidth="1"/>
    <col min="8723" max="8723" width="6.42578125" style="31" customWidth="1"/>
    <col min="8724" max="8724" width="12.28515625" style="31" customWidth="1"/>
    <col min="8725" max="8725" width="0" style="31" hidden="1" customWidth="1"/>
    <col min="8726" max="8726" width="3.7109375" style="31" customWidth="1"/>
    <col min="8727" max="8727" width="11.140625" style="31" bestFit="1" customWidth="1"/>
    <col min="8728" max="8729" width="10.5703125" style="31"/>
    <col min="8730" max="8730" width="11.140625" style="31" customWidth="1"/>
    <col min="8731" max="8960" width="10.5703125" style="31"/>
    <col min="8961" max="8968" width="0" style="31" hidden="1" customWidth="1"/>
    <col min="8969" max="8969" width="3.7109375" style="31" customWidth="1"/>
    <col min="8970" max="8970" width="3.85546875" style="31" customWidth="1"/>
    <col min="8971" max="8971" width="3.7109375" style="31" customWidth="1"/>
    <col min="8972" max="8972" width="12.7109375" style="31" customWidth="1"/>
    <col min="8973" max="8973" width="52.7109375" style="31" customWidth="1"/>
    <col min="8974" max="8977" width="0" style="31" hidden="1" customWidth="1"/>
    <col min="8978" max="8978" width="12.28515625" style="31" customWidth="1"/>
    <col min="8979" max="8979" width="6.42578125" style="31" customWidth="1"/>
    <col min="8980" max="8980" width="12.28515625" style="31" customWidth="1"/>
    <col min="8981" max="8981" width="0" style="31" hidden="1" customWidth="1"/>
    <col min="8982" max="8982" width="3.7109375" style="31" customWidth="1"/>
    <col min="8983" max="8983" width="11.140625" style="31" bestFit="1" customWidth="1"/>
    <col min="8984" max="8985" width="10.5703125" style="31"/>
    <col min="8986" max="8986" width="11.140625" style="31" customWidth="1"/>
    <col min="8987" max="9216" width="10.5703125" style="31"/>
    <col min="9217" max="9224" width="0" style="31" hidden="1" customWidth="1"/>
    <col min="9225" max="9225" width="3.7109375" style="31" customWidth="1"/>
    <col min="9226" max="9226" width="3.85546875" style="31" customWidth="1"/>
    <col min="9227" max="9227" width="3.7109375" style="31" customWidth="1"/>
    <col min="9228" max="9228" width="12.7109375" style="31" customWidth="1"/>
    <col min="9229" max="9229" width="52.7109375" style="31" customWidth="1"/>
    <col min="9230" max="9233" width="0" style="31" hidden="1" customWidth="1"/>
    <col min="9234" max="9234" width="12.28515625" style="31" customWidth="1"/>
    <col min="9235" max="9235" width="6.42578125" style="31" customWidth="1"/>
    <col min="9236" max="9236" width="12.28515625" style="31" customWidth="1"/>
    <col min="9237" max="9237" width="0" style="31" hidden="1" customWidth="1"/>
    <col min="9238" max="9238" width="3.7109375" style="31" customWidth="1"/>
    <col min="9239" max="9239" width="11.140625" style="31" bestFit="1" customWidth="1"/>
    <col min="9240" max="9241" width="10.5703125" style="31"/>
    <col min="9242" max="9242" width="11.140625" style="31" customWidth="1"/>
    <col min="9243" max="9472" width="10.5703125" style="31"/>
    <col min="9473" max="9480" width="0" style="31" hidden="1" customWidth="1"/>
    <col min="9481" max="9481" width="3.7109375" style="31" customWidth="1"/>
    <col min="9482" max="9482" width="3.85546875" style="31" customWidth="1"/>
    <col min="9483" max="9483" width="3.7109375" style="31" customWidth="1"/>
    <col min="9484" max="9484" width="12.7109375" style="31" customWidth="1"/>
    <col min="9485" max="9485" width="52.7109375" style="31" customWidth="1"/>
    <col min="9486" max="9489" width="0" style="31" hidden="1" customWidth="1"/>
    <col min="9490" max="9490" width="12.28515625" style="31" customWidth="1"/>
    <col min="9491" max="9491" width="6.42578125" style="31" customWidth="1"/>
    <col min="9492" max="9492" width="12.28515625" style="31" customWidth="1"/>
    <col min="9493" max="9493" width="0" style="31" hidden="1" customWidth="1"/>
    <col min="9494" max="9494" width="3.7109375" style="31" customWidth="1"/>
    <col min="9495" max="9495" width="11.140625" style="31" bestFit="1" customWidth="1"/>
    <col min="9496" max="9497" width="10.5703125" style="31"/>
    <col min="9498" max="9498" width="11.140625" style="31" customWidth="1"/>
    <col min="9499" max="9728" width="10.5703125" style="31"/>
    <col min="9729" max="9736" width="0" style="31" hidden="1" customWidth="1"/>
    <col min="9737" max="9737" width="3.7109375" style="31" customWidth="1"/>
    <col min="9738" max="9738" width="3.85546875" style="31" customWidth="1"/>
    <col min="9739" max="9739" width="3.7109375" style="31" customWidth="1"/>
    <col min="9740" max="9740" width="12.7109375" style="31" customWidth="1"/>
    <col min="9741" max="9741" width="52.7109375" style="31" customWidth="1"/>
    <col min="9742" max="9745" width="0" style="31" hidden="1" customWidth="1"/>
    <col min="9746" max="9746" width="12.28515625" style="31" customWidth="1"/>
    <col min="9747" max="9747" width="6.42578125" style="31" customWidth="1"/>
    <col min="9748" max="9748" width="12.28515625" style="31" customWidth="1"/>
    <col min="9749" max="9749" width="0" style="31" hidden="1" customWidth="1"/>
    <col min="9750" max="9750" width="3.7109375" style="31" customWidth="1"/>
    <col min="9751" max="9751" width="11.140625" style="31" bestFit="1" customWidth="1"/>
    <col min="9752" max="9753" width="10.5703125" style="31"/>
    <col min="9754" max="9754" width="11.140625" style="31" customWidth="1"/>
    <col min="9755" max="9984" width="10.5703125" style="31"/>
    <col min="9985" max="9992" width="0" style="31" hidden="1" customWidth="1"/>
    <col min="9993" max="9993" width="3.7109375" style="31" customWidth="1"/>
    <col min="9994" max="9994" width="3.85546875" style="31" customWidth="1"/>
    <col min="9995" max="9995" width="3.7109375" style="31" customWidth="1"/>
    <col min="9996" max="9996" width="12.7109375" style="31" customWidth="1"/>
    <col min="9997" max="9997" width="52.7109375" style="31" customWidth="1"/>
    <col min="9998" max="10001" width="0" style="31" hidden="1" customWidth="1"/>
    <col min="10002" max="10002" width="12.28515625" style="31" customWidth="1"/>
    <col min="10003" max="10003" width="6.42578125" style="31" customWidth="1"/>
    <col min="10004" max="10004" width="12.28515625" style="31" customWidth="1"/>
    <col min="10005" max="10005" width="0" style="31" hidden="1" customWidth="1"/>
    <col min="10006" max="10006" width="3.7109375" style="31" customWidth="1"/>
    <col min="10007" max="10007" width="11.140625" style="31" bestFit="1" customWidth="1"/>
    <col min="10008" max="10009" width="10.5703125" style="31"/>
    <col min="10010" max="10010" width="11.140625" style="31" customWidth="1"/>
    <col min="10011" max="10240" width="10.5703125" style="31"/>
    <col min="10241" max="10248" width="0" style="31" hidden="1" customWidth="1"/>
    <col min="10249" max="10249" width="3.7109375" style="31" customWidth="1"/>
    <col min="10250" max="10250" width="3.85546875" style="31" customWidth="1"/>
    <col min="10251" max="10251" width="3.7109375" style="31" customWidth="1"/>
    <col min="10252" max="10252" width="12.7109375" style="31" customWidth="1"/>
    <col min="10253" max="10253" width="52.7109375" style="31" customWidth="1"/>
    <col min="10254" max="10257" width="0" style="31" hidden="1" customWidth="1"/>
    <col min="10258" max="10258" width="12.28515625" style="31" customWidth="1"/>
    <col min="10259" max="10259" width="6.42578125" style="31" customWidth="1"/>
    <col min="10260" max="10260" width="12.28515625" style="31" customWidth="1"/>
    <col min="10261" max="10261" width="0" style="31" hidden="1" customWidth="1"/>
    <col min="10262" max="10262" width="3.7109375" style="31" customWidth="1"/>
    <col min="10263" max="10263" width="11.140625" style="31" bestFit="1" customWidth="1"/>
    <col min="10264" max="10265" width="10.5703125" style="31"/>
    <col min="10266" max="10266" width="11.140625" style="31" customWidth="1"/>
    <col min="10267" max="10496" width="10.5703125" style="31"/>
    <col min="10497" max="10504" width="0" style="31" hidden="1" customWidth="1"/>
    <col min="10505" max="10505" width="3.7109375" style="31" customWidth="1"/>
    <col min="10506" max="10506" width="3.85546875" style="31" customWidth="1"/>
    <col min="10507" max="10507" width="3.7109375" style="31" customWidth="1"/>
    <col min="10508" max="10508" width="12.7109375" style="31" customWidth="1"/>
    <col min="10509" max="10509" width="52.7109375" style="31" customWidth="1"/>
    <col min="10510" max="10513" width="0" style="31" hidden="1" customWidth="1"/>
    <col min="10514" max="10514" width="12.28515625" style="31" customWidth="1"/>
    <col min="10515" max="10515" width="6.42578125" style="31" customWidth="1"/>
    <col min="10516" max="10516" width="12.28515625" style="31" customWidth="1"/>
    <col min="10517" max="10517" width="0" style="31" hidden="1" customWidth="1"/>
    <col min="10518" max="10518" width="3.7109375" style="31" customWidth="1"/>
    <col min="10519" max="10519" width="11.140625" style="31" bestFit="1" customWidth="1"/>
    <col min="10520" max="10521" width="10.5703125" style="31"/>
    <col min="10522" max="10522" width="11.140625" style="31" customWidth="1"/>
    <col min="10523" max="10752" width="10.5703125" style="31"/>
    <col min="10753" max="10760" width="0" style="31" hidden="1" customWidth="1"/>
    <col min="10761" max="10761" width="3.7109375" style="31" customWidth="1"/>
    <col min="10762" max="10762" width="3.85546875" style="31" customWidth="1"/>
    <col min="10763" max="10763" width="3.7109375" style="31" customWidth="1"/>
    <col min="10764" max="10764" width="12.7109375" style="31" customWidth="1"/>
    <col min="10765" max="10765" width="52.7109375" style="31" customWidth="1"/>
    <col min="10766" max="10769" width="0" style="31" hidden="1" customWidth="1"/>
    <col min="10770" max="10770" width="12.28515625" style="31" customWidth="1"/>
    <col min="10771" max="10771" width="6.42578125" style="31" customWidth="1"/>
    <col min="10772" max="10772" width="12.28515625" style="31" customWidth="1"/>
    <col min="10773" max="10773" width="0" style="31" hidden="1" customWidth="1"/>
    <col min="10774" max="10774" width="3.7109375" style="31" customWidth="1"/>
    <col min="10775" max="10775" width="11.140625" style="31" bestFit="1" customWidth="1"/>
    <col min="10776" max="10777" width="10.5703125" style="31"/>
    <col min="10778" max="10778" width="11.140625" style="31" customWidth="1"/>
    <col min="10779" max="11008" width="10.5703125" style="31"/>
    <col min="11009" max="11016" width="0" style="31" hidden="1" customWidth="1"/>
    <col min="11017" max="11017" width="3.7109375" style="31" customWidth="1"/>
    <col min="11018" max="11018" width="3.85546875" style="31" customWidth="1"/>
    <col min="11019" max="11019" width="3.7109375" style="31" customWidth="1"/>
    <col min="11020" max="11020" width="12.7109375" style="31" customWidth="1"/>
    <col min="11021" max="11021" width="52.7109375" style="31" customWidth="1"/>
    <col min="11022" max="11025" width="0" style="31" hidden="1" customWidth="1"/>
    <col min="11026" max="11026" width="12.28515625" style="31" customWidth="1"/>
    <col min="11027" max="11027" width="6.42578125" style="31" customWidth="1"/>
    <col min="11028" max="11028" width="12.28515625" style="31" customWidth="1"/>
    <col min="11029" max="11029" width="0" style="31" hidden="1" customWidth="1"/>
    <col min="11030" max="11030" width="3.7109375" style="31" customWidth="1"/>
    <col min="11031" max="11031" width="11.140625" style="31" bestFit="1" customWidth="1"/>
    <col min="11032" max="11033" width="10.5703125" style="31"/>
    <col min="11034" max="11034" width="11.140625" style="31" customWidth="1"/>
    <col min="11035" max="11264" width="10.5703125" style="31"/>
    <col min="11265" max="11272" width="0" style="31" hidden="1" customWidth="1"/>
    <col min="11273" max="11273" width="3.7109375" style="31" customWidth="1"/>
    <col min="11274" max="11274" width="3.85546875" style="31" customWidth="1"/>
    <col min="11275" max="11275" width="3.7109375" style="31" customWidth="1"/>
    <col min="11276" max="11276" width="12.7109375" style="31" customWidth="1"/>
    <col min="11277" max="11277" width="52.7109375" style="31" customWidth="1"/>
    <col min="11278" max="11281" width="0" style="31" hidden="1" customWidth="1"/>
    <col min="11282" max="11282" width="12.28515625" style="31" customWidth="1"/>
    <col min="11283" max="11283" width="6.42578125" style="31" customWidth="1"/>
    <col min="11284" max="11284" width="12.28515625" style="31" customWidth="1"/>
    <col min="11285" max="11285" width="0" style="31" hidden="1" customWidth="1"/>
    <col min="11286" max="11286" width="3.7109375" style="31" customWidth="1"/>
    <col min="11287" max="11287" width="11.140625" style="31" bestFit="1" customWidth="1"/>
    <col min="11288" max="11289" width="10.5703125" style="31"/>
    <col min="11290" max="11290" width="11.140625" style="31" customWidth="1"/>
    <col min="11291" max="11520" width="10.5703125" style="31"/>
    <col min="11521" max="11528" width="0" style="31" hidden="1" customWidth="1"/>
    <col min="11529" max="11529" width="3.7109375" style="31" customWidth="1"/>
    <col min="11530" max="11530" width="3.85546875" style="31" customWidth="1"/>
    <col min="11531" max="11531" width="3.7109375" style="31" customWidth="1"/>
    <col min="11532" max="11532" width="12.7109375" style="31" customWidth="1"/>
    <col min="11533" max="11533" width="52.7109375" style="31" customWidth="1"/>
    <col min="11534" max="11537" width="0" style="31" hidden="1" customWidth="1"/>
    <col min="11538" max="11538" width="12.28515625" style="31" customWidth="1"/>
    <col min="11539" max="11539" width="6.42578125" style="31" customWidth="1"/>
    <col min="11540" max="11540" width="12.28515625" style="31" customWidth="1"/>
    <col min="11541" max="11541" width="0" style="31" hidden="1" customWidth="1"/>
    <col min="11542" max="11542" width="3.7109375" style="31" customWidth="1"/>
    <col min="11543" max="11543" width="11.140625" style="31" bestFit="1" customWidth="1"/>
    <col min="11544" max="11545" width="10.5703125" style="31"/>
    <col min="11546" max="11546" width="11.140625" style="31" customWidth="1"/>
    <col min="11547" max="11776" width="10.5703125" style="31"/>
    <col min="11777" max="11784" width="0" style="31" hidden="1" customWidth="1"/>
    <col min="11785" max="11785" width="3.7109375" style="31" customWidth="1"/>
    <col min="11786" max="11786" width="3.85546875" style="31" customWidth="1"/>
    <col min="11787" max="11787" width="3.7109375" style="31" customWidth="1"/>
    <col min="11788" max="11788" width="12.7109375" style="31" customWidth="1"/>
    <col min="11789" max="11789" width="52.7109375" style="31" customWidth="1"/>
    <col min="11790" max="11793" width="0" style="31" hidden="1" customWidth="1"/>
    <col min="11794" max="11794" width="12.28515625" style="31" customWidth="1"/>
    <col min="11795" max="11795" width="6.42578125" style="31" customWidth="1"/>
    <col min="11796" max="11796" width="12.28515625" style="31" customWidth="1"/>
    <col min="11797" max="11797" width="0" style="31" hidden="1" customWidth="1"/>
    <col min="11798" max="11798" width="3.7109375" style="31" customWidth="1"/>
    <col min="11799" max="11799" width="11.140625" style="31" bestFit="1" customWidth="1"/>
    <col min="11800" max="11801" width="10.5703125" style="31"/>
    <col min="11802" max="11802" width="11.140625" style="31" customWidth="1"/>
    <col min="11803" max="12032" width="10.5703125" style="31"/>
    <col min="12033" max="12040" width="0" style="31" hidden="1" customWidth="1"/>
    <col min="12041" max="12041" width="3.7109375" style="31" customWidth="1"/>
    <col min="12042" max="12042" width="3.85546875" style="31" customWidth="1"/>
    <col min="12043" max="12043" width="3.7109375" style="31" customWidth="1"/>
    <col min="12044" max="12044" width="12.7109375" style="31" customWidth="1"/>
    <col min="12045" max="12045" width="52.7109375" style="31" customWidth="1"/>
    <col min="12046" max="12049" width="0" style="31" hidden="1" customWidth="1"/>
    <col min="12050" max="12050" width="12.28515625" style="31" customWidth="1"/>
    <col min="12051" max="12051" width="6.42578125" style="31" customWidth="1"/>
    <col min="12052" max="12052" width="12.28515625" style="31" customWidth="1"/>
    <col min="12053" max="12053" width="0" style="31" hidden="1" customWidth="1"/>
    <col min="12054" max="12054" width="3.7109375" style="31" customWidth="1"/>
    <col min="12055" max="12055" width="11.140625" style="31" bestFit="1" customWidth="1"/>
    <col min="12056" max="12057" width="10.5703125" style="31"/>
    <col min="12058" max="12058" width="11.140625" style="31" customWidth="1"/>
    <col min="12059" max="12288" width="10.5703125" style="31"/>
    <col min="12289" max="12296" width="0" style="31" hidden="1" customWidth="1"/>
    <col min="12297" max="12297" width="3.7109375" style="31" customWidth="1"/>
    <col min="12298" max="12298" width="3.85546875" style="31" customWidth="1"/>
    <col min="12299" max="12299" width="3.7109375" style="31" customWidth="1"/>
    <col min="12300" max="12300" width="12.7109375" style="31" customWidth="1"/>
    <col min="12301" max="12301" width="52.7109375" style="31" customWidth="1"/>
    <col min="12302" max="12305" width="0" style="31" hidden="1" customWidth="1"/>
    <col min="12306" max="12306" width="12.28515625" style="31" customWidth="1"/>
    <col min="12307" max="12307" width="6.42578125" style="31" customWidth="1"/>
    <col min="12308" max="12308" width="12.28515625" style="31" customWidth="1"/>
    <col min="12309" max="12309" width="0" style="31" hidden="1" customWidth="1"/>
    <col min="12310" max="12310" width="3.7109375" style="31" customWidth="1"/>
    <col min="12311" max="12311" width="11.140625" style="31" bestFit="1" customWidth="1"/>
    <col min="12312" max="12313" width="10.5703125" style="31"/>
    <col min="12314" max="12314" width="11.140625" style="31" customWidth="1"/>
    <col min="12315" max="12544" width="10.5703125" style="31"/>
    <col min="12545" max="12552" width="0" style="31" hidden="1" customWidth="1"/>
    <col min="12553" max="12553" width="3.7109375" style="31" customWidth="1"/>
    <col min="12554" max="12554" width="3.85546875" style="31" customWidth="1"/>
    <col min="12555" max="12555" width="3.7109375" style="31" customWidth="1"/>
    <col min="12556" max="12556" width="12.7109375" style="31" customWidth="1"/>
    <col min="12557" max="12557" width="52.7109375" style="31" customWidth="1"/>
    <col min="12558" max="12561" width="0" style="31" hidden="1" customWidth="1"/>
    <col min="12562" max="12562" width="12.28515625" style="31" customWidth="1"/>
    <col min="12563" max="12563" width="6.42578125" style="31" customWidth="1"/>
    <col min="12564" max="12564" width="12.28515625" style="31" customWidth="1"/>
    <col min="12565" max="12565" width="0" style="31" hidden="1" customWidth="1"/>
    <col min="12566" max="12566" width="3.7109375" style="31" customWidth="1"/>
    <col min="12567" max="12567" width="11.140625" style="31" bestFit="1" customWidth="1"/>
    <col min="12568" max="12569" width="10.5703125" style="31"/>
    <col min="12570" max="12570" width="11.140625" style="31" customWidth="1"/>
    <col min="12571" max="12800" width="10.5703125" style="31"/>
    <col min="12801" max="12808" width="0" style="31" hidden="1" customWidth="1"/>
    <col min="12809" max="12809" width="3.7109375" style="31" customWidth="1"/>
    <col min="12810" max="12810" width="3.85546875" style="31" customWidth="1"/>
    <col min="12811" max="12811" width="3.7109375" style="31" customWidth="1"/>
    <col min="12812" max="12812" width="12.7109375" style="31" customWidth="1"/>
    <col min="12813" max="12813" width="52.7109375" style="31" customWidth="1"/>
    <col min="12814" max="12817" width="0" style="31" hidden="1" customWidth="1"/>
    <col min="12818" max="12818" width="12.28515625" style="31" customWidth="1"/>
    <col min="12819" max="12819" width="6.42578125" style="31" customWidth="1"/>
    <col min="12820" max="12820" width="12.28515625" style="31" customWidth="1"/>
    <col min="12821" max="12821" width="0" style="31" hidden="1" customWidth="1"/>
    <col min="12822" max="12822" width="3.7109375" style="31" customWidth="1"/>
    <col min="12823" max="12823" width="11.140625" style="31" bestFit="1" customWidth="1"/>
    <col min="12824" max="12825" width="10.5703125" style="31"/>
    <col min="12826" max="12826" width="11.140625" style="31" customWidth="1"/>
    <col min="12827" max="13056" width="10.5703125" style="31"/>
    <col min="13057" max="13064" width="0" style="31" hidden="1" customWidth="1"/>
    <col min="13065" max="13065" width="3.7109375" style="31" customWidth="1"/>
    <col min="13066" max="13066" width="3.85546875" style="31" customWidth="1"/>
    <col min="13067" max="13067" width="3.7109375" style="31" customWidth="1"/>
    <col min="13068" max="13068" width="12.7109375" style="31" customWidth="1"/>
    <col min="13069" max="13069" width="52.7109375" style="31" customWidth="1"/>
    <col min="13070" max="13073" width="0" style="31" hidden="1" customWidth="1"/>
    <col min="13074" max="13074" width="12.28515625" style="31" customWidth="1"/>
    <col min="13075" max="13075" width="6.42578125" style="31" customWidth="1"/>
    <col min="13076" max="13076" width="12.28515625" style="31" customWidth="1"/>
    <col min="13077" max="13077" width="0" style="31" hidden="1" customWidth="1"/>
    <col min="13078" max="13078" width="3.7109375" style="31" customWidth="1"/>
    <col min="13079" max="13079" width="11.140625" style="31" bestFit="1" customWidth="1"/>
    <col min="13080" max="13081" width="10.5703125" style="31"/>
    <col min="13082" max="13082" width="11.140625" style="31" customWidth="1"/>
    <col min="13083" max="13312" width="10.5703125" style="31"/>
    <col min="13313" max="13320" width="0" style="31" hidden="1" customWidth="1"/>
    <col min="13321" max="13321" width="3.7109375" style="31" customWidth="1"/>
    <col min="13322" max="13322" width="3.85546875" style="31" customWidth="1"/>
    <col min="13323" max="13323" width="3.7109375" style="31" customWidth="1"/>
    <col min="13324" max="13324" width="12.7109375" style="31" customWidth="1"/>
    <col min="13325" max="13325" width="52.7109375" style="31" customWidth="1"/>
    <col min="13326" max="13329" width="0" style="31" hidden="1" customWidth="1"/>
    <col min="13330" max="13330" width="12.28515625" style="31" customWidth="1"/>
    <col min="13331" max="13331" width="6.42578125" style="31" customWidth="1"/>
    <col min="13332" max="13332" width="12.28515625" style="31" customWidth="1"/>
    <col min="13333" max="13333" width="0" style="31" hidden="1" customWidth="1"/>
    <col min="13334" max="13334" width="3.7109375" style="31" customWidth="1"/>
    <col min="13335" max="13335" width="11.140625" style="31" bestFit="1" customWidth="1"/>
    <col min="13336" max="13337" width="10.5703125" style="31"/>
    <col min="13338" max="13338" width="11.140625" style="31" customWidth="1"/>
    <col min="13339" max="13568" width="10.5703125" style="31"/>
    <col min="13569" max="13576" width="0" style="31" hidden="1" customWidth="1"/>
    <col min="13577" max="13577" width="3.7109375" style="31" customWidth="1"/>
    <col min="13578" max="13578" width="3.85546875" style="31" customWidth="1"/>
    <col min="13579" max="13579" width="3.7109375" style="31" customWidth="1"/>
    <col min="13580" max="13580" width="12.7109375" style="31" customWidth="1"/>
    <col min="13581" max="13581" width="52.7109375" style="31" customWidth="1"/>
    <col min="13582" max="13585" width="0" style="31" hidden="1" customWidth="1"/>
    <col min="13586" max="13586" width="12.28515625" style="31" customWidth="1"/>
    <col min="13587" max="13587" width="6.42578125" style="31" customWidth="1"/>
    <col min="13588" max="13588" width="12.28515625" style="31" customWidth="1"/>
    <col min="13589" max="13589" width="0" style="31" hidden="1" customWidth="1"/>
    <col min="13590" max="13590" width="3.7109375" style="31" customWidth="1"/>
    <col min="13591" max="13591" width="11.140625" style="31" bestFit="1" customWidth="1"/>
    <col min="13592" max="13593" width="10.5703125" style="31"/>
    <col min="13594" max="13594" width="11.140625" style="31" customWidth="1"/>
    <col min="13595" max="13824" width="10.5703125" style="31"/>
    <col min="13825" max="13832" width="0" style="31" hidden="1" customWidth="1"/>
    <col min="13833" max="13833" width="3.7109375" style="31" customWidth="1"/>
    <col min="13834" max="13834" width="3.85546875" style="31" customWidth="1"/>
    <col min="13835" max="13835" width="3.7109375" style="31" customWidth="1"/>
    <col min="13836" max="13836" width="12.7109375" style="31" customWidth="1"/>
    <col min="13837" max="13837" width="52.7109375" style="31" customWidth="1"/>
    <col min="13838" max="13841" width="0" style="31" hidden="1" customWidth="1"/>
    <col min="13842" max="13842" width="12.28515625" style="31" customWidth="1"/>
    <col min="13843" max="13843" width="6.42578125" style="31" customWidth="1"/>
    <col min="13844" max="13844" width="12.28515625" style="31" customWidth="1"/>
    <col min="13845" max="13845" width="0" style="31" hidden="1" customWidth="1"/>
    <col min="13846" max="13846" width="3.7109375" style="31" customWidth="1"/>
    <col min="13847" max="13847" width="11.140625" style="31" bestFit="1" customWidth="1"/>
    <col min="13848" max="13849" width="10.5703125" style="31"/>
    <col min="13850" max="13850" width="11.140625" style="31" customWidth="1"/>
    <col min="13851" max="14080" width="10.5703125" style="31"/>
    <col min="14081" max="14088" width="0" style="31" hidden="1" customWidth="1"/>
    <col min="14089" max="14089" width="3.7109375" style="31" customWidth="1"/>
    <col min="14090" max="14090" width="3.85546875" style="31" customWidth="1"/>
    <col min="14091" max="14091" width="3.7109375" style="31" customWidth="1"/>
    <col min="14092" max="14092" width="12.7109375" style="31" customWidth="1"/>
    <col min="14093" max="14093" width="52.7109375" style="31" customWidth="1"/>
    <col min="14094" max="14097" width="0" style="31" hidden="1" customWidth="1"/>
    <col min="14098" max="14098" width="12.28515625" style="31" customWidth="1"/>
    <col min="14099" max="14099" width="6.42578125" style="31" customWidth="1"/>
    <col min="14100" max="14100" width="12.28515625" style="31" customWidth="1"/>
    <col min="14101" max="14101" width="0" style="31" hidden="1" customWidth="1"/>
    <col min="14102" max="14102" width="3.7109375" style="31" customWidth="1"/>
    <col min="14103" max="14103" width="11.140625" style="31" bestFit="1" customWidth="1"/>
    <col min="14104" max="14105" width="10.5703125" style="31"/>
    <col min="14106" max="14106" width="11.140625" style="31" customWidth="1"/>
    <col min="14107" max="14336" width="10.5703125" style="31"/>
    <col min="14337" max="14344" width="0" style="31" hidden="1" customWidth="1"/>
    <col min="14345" max="14345" width="3.7109375" style="31" customWidth="1"/>
    <col min="14346" max="14346" width="3.85546875" style="31" customWidth="1"/>
    <col min="14347" max="14347" width="3.7109375" style="31" customWidth="1"/>
    <col min="14348" max="14348" width="12.7109375" style="31" customWidth="1"/>
    <col min="14349" max="14349" width="52.7109375" style="31" customWidth="1"/>
    <col min="14350" max="14353" width="0" style="31" hidden="1" customWidth="1"/>
    <col min="14354" max="14354" width="12.28515625" style="31" customWidth="1"/>
    <col min="14355" max="14355" width="6.42578125" style="31" customWidth="1"/>
    <col min="14356" max="14356" width="12.28515625" style="31" customWidth="1"/>
    <col min="14357" max="14357" width="0" style="31" hidden="1" customWidth="1"/>
    <col min="14358" max="14358" width="3.7109375" style="31" customWidth="1"/>
    <col min="14359" max="14359" width="11.140625" style="31" bestFit="1" customWidth="1"/>
    <col min="14360" max="14361" width="10.5703125" style="31"/>
    <col min="14362" max="14362" width="11.140625" style="31" customWidth="1"/>
    <col min="14363" max="14592" width="10.5703125" style="31"/>
    <col min="14593" max="14600" width="0" style="31" hidden="1" customWidth="1"/>
    <col min="14601" max="14601" width="3.7109375" style="31" customWidth="1"/>
    <col min="14602" max="14602" width="3.85546875" style="31" customWidth="1"/>
    <col min="14603" max="14603" width="3.7109375" style="31" customWidth="1"/>
    <col min="14604" max="14604" width="12.7109375" style="31" customWidth="1"/>
    <col min="14605" max="14605" width="52.7109375" style="31" customWidth="1"/>
    <col min="14606" max="14609" width="0" style="31" hidden="1" customWidth="1"/>
    <col min="14610" max="14610" width="12.28515625" style="31" customWidth="1"/>
    <col min="14611" max="14611" width="6.42578125" style="31" customWidth="1"/>
    <col min="14612" max="14612" width="12.28515625" style="31" customWidth="1"/>
    <col min="14613" max="14613" width="0" style="31" hidden="1" customWidth="1"/>
    <col min="14614" max="14614" width="3.7109375" style="31" customWidth="1"/>
    <col min="14615" max="14615" width="11.140625" style="31" bestFit="1" customWidth="1"/>
    <col min="14616" max="14617" width="10.5703125" style="31"/>
    <col min="14618" max="14618" width="11.140625" style="31" customWidth="1"/>
    <col min="14619" max="14848" width="10.5703125" style="31"/>
    <col min="14849" max="14856" width="0" style="31" hidden="1" customWidth="1"/>
    <col min="14857" max="14857" width="3.7109375" style="31" customWidth="1"/>
    <col min="14858" max="14858" width="3.85546875" style="31" customWidth="1"/>
    <col min="14859" max="14859" width="3.7109375" style="31" customWidth="1"/>
    <col min="14860" max="14860" width="12.7109375" style="31" customWidth="1"/>
    <col min="14861" max="14861" width="52.7109375" style="31" customWidth="1"/>
    <col min="14862" max="14865" width="0" style="31" hidden="1" customWidth="1"/>
    <col min="14866" max="14866" width="12.28515625" style="31" customWidth="1"/>
    <col min="14867" max="14867" width="6.42578125" style="31" customWidth="1"/>
    <col min="14868" max="14868" width="12.28515625" style="31" customWidth="1"/>
    <col min="14869" max="14869" width="0" style="31" hidden="1" customWidth="1"/>
    <col min="14870" max="14870" width="3.7109375" style="31" customWidth="1"/>
    <col min="14871" max="14871" width="11.140625" style="31" bestFit="1" customWidth="1"/>
    <col min="14872" max="14873" width="10.5703125" style="31"/>
    <col min="14874" max="14874" width="11.140625" style="31" customWidth="1"/>
    <col min="14875" max="15104" width="10.5703125" style="31"/>
    <col min="15105" max="15112" width="0" style="31" hidden="1" customWidth="1"/>
    <col min="15113" max="15113" width="3.7109375" style="31" customWidth="1"/>
    <col min="15114" max="15114" width="3.85546875" style="31" customWidth="1"/>
    <col min="15115" max="15115" width="3.7109375" style="31" customWidth="1"/>
    <col min="15116" max="15116" width="12.7109375" style="31" customWidth="1"/>
    <col min="15117" max="15117" width="52.7109375" style="31" customWidth="1"/>
    <col min="15118" max="15121" width="0" style="31" hidden="1" customWidth="1"/>
    <col min="15122" max="15122" width="12.28515625" style="31" customWidth="1"/>
    <col min="15123" max="15123" width="6.42578125" style="31" customWidth="1"/>
    <col min="15124" max="15124" width="12.28515625" style="31" customWidth="1"/>
    <col min="15125" max="15125" width="0" style="31" hidden="1" customWidth="1"/>
    <col min="15126" max="15126" width="3.7109375" style="31" customWidth="1"/>
    <col min="15127" max="15127" width="11.140625" style="31" bestFit="1" customWidth="1"/>
    <col min="15128" max="15129" width="10.5703125" style="31"/>
    <col min="15130" max="15130" width="11.140625" style="31" customWidth="1"/>
    <col min="15131" max="15360" width="10.5703125" style="31"/>
    <col min="15361" max="15368" width="0" style="31" hidden="1" customWidth="1"/>
    <col min="15369" max="15369" width="3.7109375" style="31" customWidth="1"/>
    <col min="15370" max="15370" width="3.85546875" style="31" customWidth="1"/>
    <col min="15371" max="15371" width="3.7109375" style="31" customWidth="1"/>
    <col min="15372" max="15372" width="12.7109375" style="31" customWidth="1"/>
    <col min="15373" max="15373" width="52.7109375" style="31" customWidth="1"/>
    <col min="15374" max="15377" width="0" style="31" hidden="1" customWidth="1"/>
    <col min="15378" max="15378" width="12.28515625" style="31" customWidth="1"/>
    <col min="15379" max="15379" width="6.42578125" style="31" customWidth="1"/>
    <col min="15380" max="15380" width="12.28515625" style="31" customWidth="1"/>
    <col min="15381" max="15381" width="0" style="31" hidden="1" customWidth="1"/>
    <col min="15382" max="15382" width="3.7109375" style="31" customWidth="1"/>
    <col min="15383" max="15383" width="11.140625" style="31" bestFit="1" customWidth="1"/>
    <col min="15384" max="15385" width="10.5703125" style="31"/>
    <col min="15386" max="15386" width="11.140625" style="31" customWidth="1"/>
    <col min="15387" max="15616" width="10.5703125" style="31"/>
    <col min="15617" max="15624" width="0" style="31" hidden="1" customWidth="1"/>
    <col min="15625" max="15625" width="3.7109375" style="31" customWidth="1"/>
    <col min="15626" max="15626" width="3.85546875" style="31" customWidth="1"/>
    <col min="15627" max="15627" width="3.7109375" style="31" customWidth="1"/>
    <col min="15628" max="15628" width="12.7109375" style="31" customWidth="1"/>
    <col min="15629" max="15629" width="52.7109375" style="31" customWidth="1"/>
    <col min="15630" max="15633" width="0" style="31" hidden="1" customWidth="1"/>
    <col min="15634" max="15634" width="12.28515625" style="31" customWidth="1"/>
    <col min="15635" max="15635" width="6.42578125" style="31" customWidth="1"/>
    <col min="15636" max="15636" width="12.28515625" style="31" customWidth="1"/>
    <col min="15637" max="15637" width="0" style="31" hidden="1" customWidth="1"/>
    <col min="15638" max="15638" width="3.7109375" style="31" customWidth="1"/>
    <col min="15639" max="15639" width="11.140625" style="31" bestFit="1" customWidth="1"/>
    <col min="15640" max="15641" width="10.5703125" style="31"/>
    <col min="15642" max="15642" width="11.140625" style="31" customWidth="1"/>
    <col min="15643" max="15872" width="10.5703125" style="31"/>
    <col min="15873" max="15880" width="0" style="31" hidden="1" customWidth="1"/>
    <col min="15881" max="15881" width="3.7109375" style="31" customWidth="1"/>
    <col min="15882" max="15882" width="3.85546875" style="31" customWidth="1"/>
    <col min="15883" max="15883" width="3.7109375" style="31" customWidth="1"/>
    <col min="15884" max="15884" width="12.7109375" style="31" customWidth="1"/>
    <col min="15885" max="15885" width="52.7109375" style="31" customWidth="1"/>
    <col min="15886" max="15889" width="0" style="31" hidden="1" customWidth="1"/>
    <col min="15890" max="15890" width="12.28515625" style="31" customWidth="1"/>
    <col min="15891" max="15891" width="6.42578125" style="31" customWidth="1"/>
    <col min="15892" max="15892" width="12.28515625" style="31" customWidth="1"/>
    <col min="15893" max="15893" width="0" style="31" hidden="1" customWidth="1"/>
    <col min="15894" max="15894" width="3.7109375" style="31" customWidth="1"/>
    <col min="15895" max="15895" width="11.140625" style="31" bestFit="1" customWidth="1"/>
    <col min="15896" max="15897" width="10.5703125" style="31"/>
    <col min="15898" max="15898" width="11.140625" style="31" customWidth="1"/>
    <col min="15899" max="16128" width="10.5703125" style="31"/>
    <col min="16129" max="16136" width="0" style="31" hidden="1" customWidth="1"/>
    <col min="16137" max="16137" width="3.7109375" style="31" customWidth="1"/>
    <col min="16138" max="16138" width="3.85546875" style="31" customWidth="1"/>
    <col min="16139" max="16139" width="3.7109375" style="31" customWidth="1"/>
    <col min="16140" max="16140" width="12.7109375" style="31" customWidth="1"/>
    <col min="16141" max="16141" width="52.7109375" style="31" customWidth="1"/>
    <col min="16142" max="16145" width="0" style="31" hidden="1" customWidth="1"/>
    <col min="16146" max="16146" width="12.28515625" style="31" customWidth="1"/>
    <col min="16147" max="16147" width="6.42578125" style="31" customWidth="1"/>
    <col min="16148" max="16148" width="12.28515625" style="31" customWidth="1"/>
    <col min="16149" max="16149" width="0" style="31" hidden="1" customWidth="1"/>
    <col min="16150" max="16150" width="3.7109375" style="31" customWidth="1"/>
    <col min="16151" max="16151" width="11.140625" style="31" bestFit="1" customWidth="1"/>
    <col min="16152" max="16153" width="10.5703125" style="31"/>
    <col min="16154" max="16154" width="11.140625" style="31" customWidth="1"/>
    <col min="16155" max="16384" width="10.5703125" style="31"/>
  </cols>
  <sheetData>
    <row r="1" spans="1:34" hidden="1"/>
    <row r="2" spans="1:34" hidden="1"/>
    <row r="3" spans="1:34" hidden="1"/>
    <row r="4" spans="1:34" ht="3" customHeight="1">
      <c r="J4" s="74"/>
      <c r="K4" s="74"/>
      <c r="L4" s="382"/>
      <c r="M4" s="382"/>
      <c r="N4" s="382"/>
    </row>
    <row r="5" spans="1:34" ht="26.1" customHeight="1">
      <c r="J5" s="74"/>
      <c r="K5" s="74"/>
      <c r="L5" s="684" t="s">
        <v>717</v>
      </c>
      <c r="M5" s="684"/>
      <c r="N5" s="684"/>
      <c r="O5" s="684"/>
      <c r="P5" s="684"/>
      <c r="Q5" s="684"/>
      <c r="R5" s="684"/>
      <c r="S5" s="684"/>
      <c r="T5" s="684"/>
      <c r="U5" s="466"/>
    </row>
    <row r="6" spans="1:34" ht="3" customHeight="1">
      <c r="J6" s="74"/>
      <c r="K6" s="74"/>
      <c r="L6" s="382"/>
      <c r="M6" s="382"/>
      <c r="N6" s="382"/>
      <c r="O6" s="383"/>
      <c r="P6" s="383"/>
      <c r="Q6" s="383"/>
      <c r="R6" s="383"/>
      <c r="S6" s="383"/>
      <c r="T6" s="383"/>
      <c r="U6" s="383"/>
    </row>
    <row r="7" spans="1:34" s="377" customFormat="1" ht="5.25" hidden="1">
      <c r="A7" s="183"/>
      <c r="B7" s="183"/>
      <c r="C7" s="183"/>
      <c r="D7" s="183"/>
      <c r="E7" s="183"/>
      <c r="F7" s="183"/>
      <c r="G7" s="183"/>
      <c r="H7" s="183"/>
      <c r="L7" s="581"/>
      <c r="M7" s="544"/>
      <c r="O7" s="690"/>
      <c r="P7" s="690"/>
      <c r="Q7" s="690"/>
      <c r="R7" s="690"/>
      <c r="S7" s="690"/>
      <c r="T7" s="690"/>
      <c r="U7" s="496"/>
      <c r="V7" s="496"/>
      <c r="X7" s="183"/>
      <c r="Y7" s="183"/>
      <c r="Z7" s="183"/>
      <c r="AA7" s="183"/>
      <c r="AB7" s="183"/>
    </row>
    <row r="8" spans="1:34"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91" t="str">
        <f>IF(datePr_ch="",IF(datePr="","",datePr),datePr_ch)</f>
        <v>26.04.2023</v>
      </c>
      <c r="P8" s="691"/>
      <c r="Q8" s="691"/>
      <c r="R8" s="691"/>
      <c r="S8" s="691"/>
      <c r="T8" s="691"/>
      <c r="U8" s="396"/>
      <c r="V8" s="396"/>
      <c r="W8" s="412"/>
      <c r="X8" s="183"/>
      <c r="Y8" s="183"/>
      <c r="Z8" s="183"/>
      <c r="AA8" s="183"/>
      <c r="AB8" s="183"/>
      <c r="AC8" s="183"/>
      <c r="AD8" s="183"/>
      <c r="AE8" s="183"/>
      <c r="AF8" s="183"/>
      <c r="AG8" s="183"/>
      <c r="AH8" s="183"/>
    </row>
    <row r="9" spans="1:34"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91" t="str">
        <f>IF(numberPr_ch="",IF(numberPr="","",numberPr),numberPr_ch)</f>
        <v>1235</v>
      </c>
      <c r="P9" s="691"/>
      <c r="Q9" s="691"/>
      <c r="R9" s="691"/>
      <c r="S9" s="691"/>
      <c r="T9" s="691"/>
      <c r="U9" s="396"/>
      <c r="V9" s="396"/>
      <c r="W9" s="412"/>
      <c r="X9" s="183"/>
      <c r="Y9" s="183"/>
      <c r="Z9" s="183"/>
      <c r="AA9" s="183"/>
      <c r="AB9" s="183"/>
      <c r="AC9" s="183"/>
      <c r="AD9" s="183"/>
      <c r="AE9" s="183"/>
      <c r="AF9" s="183"/>
      <c r="AG9" s="183"/>
      <c r="AH9" s="183"/>
    </row>
    <row r="10" spans="1:34" s="377" customFormat="1" ht="5.25" hidden="1">
      <c r="A10" s="183"/>
      <c r="B10" s="183"/>
      <c r="C10" s="183"/>
      <c r="D10" s="183"/>
      <c r="E10" s="183"/>
      <c r="F10" s="183"/>
      <c r="G10" s="183"/>
      <c r="H10" s="183"/>
      <c r="L10" s="581"/>
      <c r="M10" s="544"/>
      <c r="O10" s="690"/>
      <c r="P10" s="690"/>
      <c r="Q10" s="690"/>
      <c r="R10" s="690"/>
      <c r="S10" s="690"/>
      <c r="T10" s="690"/>
      <c r="U10" s="496"/>
      <c r="V10" s="496"/>
      <c r="X10" s="183"/>
      <c r="Y10" s="183"/>
      <c r="Z10" s="183"/>
      <c r="AA10" s="183"/>
      <c r="AB10" s="183"/>
    </row>
    <row r="11" spans="1:34" s="138" customFormat="1" ht="11.25" hidden="1">
      <c r="A11" s="183"/>
      <c r="B11" s="183"/>
      <c r="C11" s="183"/>
      <c r="D11" s="183"/>
      <c r="E11" s="183"/>
      <c r="F11" s="183"/>
      <c r="G11" s="183"/>
      <c r="H11" s="183"/>
      <c r="L11" s="685"/>
      <c r="M11" s="685"/>
      <c r="N11" s="387"/>
      <c r="O11" s="396"/>
      <c r="P11" s="396"/>
      <c r="Q11" s="396"/>
      <c r="R11" s="396"/>
      <c r="S11" s="396"/>
      <c r="T11" s="396"/>
      <c r="U11" s="399" t="s">
        <v>371</v>
      </c>
      <c r="X11" s="183"/>
      <c r="Y11" s="183"/>
      <c r="Z11" s="183"/>
      <c r="AA11" s="183"/>
      <c r="AB11" s="183"/>
      <c r="AC11" s="183"/>
      <c r="AD11" s="183"/>
      <c r="AE11" s="183"/>
      <c r="AF11" s="183"/>
      <c r="AG11" s="183"/>
      <c r="AH11" s="183"/>
    </row>
    <row r="12" spans="1:34">
      <c r="J12" s="74"/>
      <c r="K12" s="74"/>
      <c r="L12" s="382"/>
      <c r="M12" s="382"/>
      <c r="N12" s="398"/>
      <c r="O12" s="692"/>
      <c r="P12" s="692"/>
      <c r="Q12" s="692"/>
      <c r="R12" s="692"/>
      <c r="S12" s="692"/>
      <c r="T12" s="692"/>
      <c r="U12" s="692"/>
    </row>
    <row r="13" spans="1:34">
      <c r="J13" s="74"/>
      <c r="K13" s="74"/>
      <c r="L13" s="625" t="s">
        <v>445</v>
      </c>
      <c r="M13" s="625"/>
      <c r="N13" s="625"/>
      <c r="O13" s="625"/>
      <c r="P13" s="625"/>
      <c r="Q13" s="625"/>
      <c r="R13" s="625"/>
      <c r="S13" s="625"/>
      <c r="T13" s="625"/>
      <c r="U13" s="625"/>
      <c r="V13" s="625"/>
      <c r="W13" s="625" t="s">
        <v>446</v>
      </c>
    </row>
    <row r="14" spans="1:34" ht="14.25" customHeight="1">
      <c r="J14" s="74"/>
      <c r="K14" s="74"/>
      <c r="L14" s="698" t="s">
        <v>91</v>
      </c>
      <c r="M14" s="698" t="s">
        <v>602</v>
      </c>
      <c r="N14" s="463"/>
      <c r="O14" s="699" t="s">
        <v>604</v>
      </c>
      <c r="P14" s="700"/>
      <c r="Q14" s="700"/>
      <c r="R14" s="700"/>
      <c r="S14" s="700"/>
      <c r="T14" s="701"/>
      <c r="U14" s="681" t="s">
        <v>339</v>
      </c>
      <c r="V14" s="695" t="s">
        <v>274</v>
      </c>
      <c r="W14" s="625"/>
    </row>
    <row r="15" spans="1:34" ht="14.25" customHeight="1">
      <c r="J15" s="74"/>
      <c r="K15" s="74"/>
      <c r="L15" s="698"/>
      <c r="M15" s="698"/>
      <c r="N15" s="464"/>
      <c r="O15" s="704" t="s">
        <v>578</v>
      </c>
      <c r="P15" s="702" t="s">
        <v>270</v>
      </c>
      <c r="Q15" s="703"/>
      <c r="R15" s="678" t="s">
        <v>615</v>
      </c>
      <c r="S15" s="679"/>
      <c r="T15" s="680"/>
      <c r="U15" s="682"/>
      <c r="V15" s="696"/>
      <c r="W15" s="625"/>
    </row>
    <row r="16" spans="1:34" ht="33.75" customHeight="1">
      <c r="J16" s="74"/>
      <c r="K16" s="74"/>
      <c r="L16" s="698"/>
      <c r="M16" s="698"/>
      <c r="N16" s="465"/>
      <c r="O16" s="705"/>
      <c r="P16" s="88" t="s">
        <v>579</v>
      </c>
      <c r="Q16" s="88" t="s">
        <v>6</v>
      </c>
      <c r="R16" s="89" t="s">
        <v>273</v>
      </c>
      <c r="S16" s="693" t="s">
        <v>272</v>
      </c>
      <c r="T16" s="694"/>
      <c r="U16" s="683"/>
      <c r="V16" s="697"/>
      <c r="W16" s="625"/>
    </row>
    <row r="17" spans="1:36">
      <c r="J17" s="74"/>
      <c r="K17" s="388">
        <v>1</v>
      </c>
      <c r="L17" s="451" t="s">
        <v>92</v>
      </c>
      <c r="M17" s="451" t="s">
        <v>48</v>
      </c>
      <c r="N17" s="453" t="str">
        <f ca="1">OFFSET(N17,0,-1)</f>
        <v>2</v>
      </c>
      <c r="O17" s="452">
        <f ca="1">OFFSET(O17,0,-1)+1</f>
        <v>3</v>
      </c>
      <c r="P17" s="452">
        <f ca="1">OFFSET(P17,0,-1)+1</f>
        <v>4</v>
      </c>
      <c r="Q17" s="452">
        <f ca="1">OFFSET(Q17,0,-1)+1</f>
        <v>5</v>
      </c>
      <c r="R17" s="452">
        <f ca="1">OFFSET(R17,0,-1)+1</f>
        <v>6</v>
      </c>
      <c r="S17" s="686">
        <f ca="1">OFFSET(S17,0,-1)+1</f>
        <v>7</v>
      </c>
      <c r="T17" s="686"/>
      <c r="U17" s="452">
        <f ca="1">OFFSET(U17,0,-2)+1</f>
        <v>8</v>
      </c>
      <c r="V17" s="453">
        <f ca="1">OFFSET(V17,0,-1)</f>
        <v>8</v>
      </c>
      <c r="W17" s="452">
        <f ca="1">OFFSET(W17,0,-1)+1</f>
        <v>9</v>
      </c>
    </row>
    <row r="18" spans="1:36" ht="22.5">
      <c r="A18" s="669">
        <v>1</v>
      </c>
      <c r="E18" s="184"/>
      <c r="F18" s="283"/>
      <c r="G18" s="283"/>
      <c r="H18" s="283"/>
      <c r="J18" s="505"/>
      <c r="K18" s="508"/>
      <c r="L18" s="401">
        <f>mergeValue(A18)</f>
        <v>1</v>
      </c>
      <c r="M18" s="449" t="s">
        <v>19</v>
      </c>
      <c r="N18" s="450"/>
      <c r="O18" s="670" t="str">
        <f>IF('Перечень тарифов'!J21="","","" &amp; 'Перечень тарифов'!J21 &amp; "")</f>
        <v>Тариф на тепловую энергию, поставляемую АО "Орелгортеплоэнерго" в теплоносителе "Горячая вода" для потребителей г. Орла</v>
      </c>
      <c r="P18" s="670"/>
      <c r="Q18" s="670"/>
      <c r="R18" s="670"/>
      <c r="S18" s="670"/>
      <c r="T18" s="670"/>
      <c r="U18" s="670"/>
      <c r="V18" s="670"/>
      <c r="W18" s="445" t="s">
        <v>718</v>
      </c>
      <c r="Y18" s="182"/>
      <c r="Z18" s="182" t="str">
        <f t="shared" ref="Z18:Z28" si="0">IF(M18="","",M18 )</f>
        <v>Наименование тарифа</v>
      </c>
      <c r="AA18" s="182"/>
      <c r="AB18" s="182"/>
      <c r="AC18" s="182"/>
      <c r="AI18" s="173"/>
      <c r="AJ18" s="173"/>
    </row>
    <row r="19" spans="1:36" ht="22.5">
      <c r="A19" s="669"/>
      <c r="B19" s="669">
        <v>1</v>
      </c>
      <c r="E19" s="283"/>
      <c r="F19" s="283"/>
      <c r="G19" s="283"/>
      <c r="H19" s="283"/>
      <c r="I19" s="151"/>
      <c r="J19" s="504"/>
      <c r="K19" s="506"/>
      <c r="L19" s="401" t="str">
        <f>mergeValue(A19) &amp;"."&amp; mergeValue(B19)</f>
        <v>1.1</v>
      </c>
      <c r="M19" s="417" t="s">
        <v>15</v>
      </c>
      <c r="N19" s="450"/>
      <c r="O19" s="670" t="str">
        <f>IF('Перечень тарифов'!N21="","","" &amp; 'Перечень тарифов'!N21 &amp; "")</f>
        <v>Город Орёл, Город Орёл (54701000);</v>
      </c>
      <c r="P19" s="670"/>
      <c r="Q19" s="670"/>
      <c r="R19" s="670"/>
      <c r="S19" s="670"/>
      <c r="T19" s="670"/>
      <c r="U19" s="670"/>
      <c r="V19" s="670"/>
      <c r="W19" s="445" t="s">
        <v>459</v>
      </c>
      <c r="Y19" s="182"/>
      <c r="Z19" s="182" t="str">
        <f t="shared" si="0"/>
        <v>Территория действия тарифа</v>
      </c>
      <c r="AA19" s="182"/>
      <c r="AB19" s="182"/>
      <c r="AC19" s="182"/>
      <c r="AI19" s="173"/>
      <c r="AJ19" s="173"/>
    </row>
    <row r="20" spans="1:36" hidden="1">
      <c r="A20" s="669"/>
      <c r="B20" s="669"/>
      <c r="C20" s="669">
        <v>1</v>
      </c>
      <c r="E20" s="283"/>
      <c r="F20" s="283"/>
      <c r="G20" s="283"/>
      <c r="H20" s="283"/>
      <c r="I20" s="507"/>
      <c r="J20" s="504"/>
      <c r="K20" s="506"/>
      <c r="L20" s="401" t="str">
        <f>mergeValue(A20) &amp;"."&amp; mergeValue(B20)&amp;"."&amp; mergeValue(C20)</f>
        <v>1.1.1</v>
      </c>
      <c r="M20" s="418"/>
      <c r="N20" s="450"/>
      <c r="O20" s="670"/>
      <c r="P20" s="670"/>
      <c r="Q20" s="670"/>
      <c r="R20" s="670"/>
      <c r="S20" s="670"/>
      <c r="T20" s="670"/>
      <c r="U20" s="670"/>
      <c r="V20" s="670"/>
      <c r="W20" s="445"/>
      <c r="Y20" s="182"/>
      <c r="Z20" s="182" t="str">
        <f t="shared" si="0"/>
        <v/>
      </c>
      <c r="AA20" s="182"/>
      <c r="AB20" s="182"/>
      <c r="AC20" s="182"/>
      <c r="AI20" s="173"/>
      <c r="AJ20" s="173"/>
    </row>
    <row r="21" spans="1:36" hidden="1">
      <c r="A21" s="669"/>
      <c r="B21" s="669"/>
      <c r="C21" s="669"/>
      <c r="D21" s="669">
        <v>1</v>
      </c>
      <c r="E21" s="283"/>
      <c r="F21" s="283"/>
      <c r="G21" s="283"/>
      <c r="H21" s="283"/>
      <c r="I21" s="507"/>
      <c r="J21" s="504"/>
      <c r="K21" s="506"/>
      <c r="L21" s="401" t="str">
        <f>mergeValue(A21) &amp;"."&amp; mergeValue(B21)&amp;"."&amp; mergeValue(C21)&amp;"."&amp; mergeValue(D21)</f>
        <v>1.1.1.1</v>
      </c>
      <c r="M21" s="419"/>
      <c r="N21" s="450"/>
      <c r="O21" s="670"/>
      <c r="P21" s="670"/>
      <c r="Q21" s="670"/>
      <c r="R21" s="670"/>
      <c r="S21" s="670"/>
      <c r="T21" s="670"/>
      <c r="U21" s="670"/>
      <c r="V21" s="670"/>
      <c r="W21" s="445"/>
      <c r="Y21" s="182"/>
      <c r="Z21" s="182" t="str">
        <f t="shared" si="0"/>
        <v/>
      </c>
      <c r="AA21" s="182"/>
      <c r="AB21" s="182"/>
      <c r="AC21" s="182"/>
      <c r="AI21" s="173"/>
      <c r="AJ21" s="173"/>
    </row>
    <row r="22" spans="1:36" ht="78.75">
      <c r="A22" s="669"/>
      <c r="B22" s="669"/>
      <c r="C22" s="669"/>
      <c r="D22" s="669"/>
      <c r="E22" s="669">
        <v>1</v>
      </c>
      <c r="F22" s="283"/>
      <c r="G22" s="283"/>
      <c r="H22" s="173">
        <v>1</v>
      </c>
      <c r="I22" s="669">
        <v>1</v>
      </c>
      <c r="J22" s="283"/>
      <c r="K22" s="510"/>
      <c r="L22" s="401" t="str">
        <f>mergeValue(A22) &amp;"."&amp; mergeValue(B22)&amp;"."&amp; mergeValue(C22)&amp;"."&amp; mergeValue(D22)&amp;"."&amp; mergeValue(E22)</f>
        <v>1.1.1.1.1</v>
      </c>
      <c r="M22" s="421" t="s">
        <v>8</v>
      </c>
      <c r="N22" s="450"/>
      <c r="O22" s="671" t="s">
        <v>3</v>
      </c>
      <c r="P22" s="671"/>
      <c r="Q22" s="671"/>
      <c r="R22" s="671"/>
      <c r="S22" s="671"/>
      <c r="T22" s="671"/>
      <c r="U22" s="671"/>
      <c r="V22" s="671"/>
      <c r="W22" s="445" t="s">
        <v>719</v>
      </c>
      <c r="Y22" s="182"/>
      <c r="Z22" s="182" t="str">
        <f t="shared" si="0"/>
        <v>Схема подключения теплопотребляющей установки к коллектору источника тепловой энергии</v>
      </c>
      <c r="AA22" s="182"/>
      <c r="AB22" s="182"/>
      <c r="AC22" s="182"/>
      <c r="AI22" s="173"/>
      <c r="AJ22" s="173"/>
    </row>
    <row r="23" spans="1:36" ht="33.75">
      <c r="A23" s="669"/>
      <c r="B23" s="669"/>
      <c r="C23" s="669"/>
      <c r="D23" s="669"/>
      <c r="E23" s="669"/>
      <c r="F23" s="669">
        <v>1</v>
      </c>
      <c r="G23" s="173"/>
      <c r="H23" s="173"/>
      <c r="I23" s="669"/>
      <c r="J23" s="669">
        <v>1</v>
      </c>
      <c r="K23" s="511"/>
      <c r="L23" s="401" t="str">
        <f>mergeValue(A23) &amp;"."&amp; mergeValue(B23)&amp;"."&amp; mergeValue(C23)&amp;"."&amp; mergeValue(D23)&amp;"."&amp; mergeValue(E23)&amp;"."&amp; mergeValue(F23)</f>
        <v>1.1.1.1.1.1</v>
      </c>
      <c r="M23" s="422" t="s">
        <v>9</v>
      </c>
      <c r="N23" s="450"/>
      <c r="O23" s="672" t="s">
        <v>3</v>
      </c>
      <c r="P23" s="673"/>
      <c r="Q23" s="673"/>
      <c r="R23" s="673"/>
      <c r="S23" s="673"/>
      <c r="T23" s="673"/>
      <c r="U23" s="673"/>
      <c r="V23" s="674"/>
      <c r="W23" s="445" t="s">
        <v>720</v>
      </c>
      <c r="Y23" s="182"/>
      <c r="Z23" s="182" t="str">
        <f t="shared" si="0"/>
        <v>Группа потребителей</v>
      </c>
      <c r="AA23" s="182"/>
      <c r="AB23" s="182"/>
      <c r="AC23" s="182"/>
      <c r="AI23" s="173"/>
      <c r="AJ23" s="173"/>
    </row>
    <row r="24" spans="1:36" ht="122.1" customHeight="1">
      <c r="A24" s="669"/>
      <c r="B24" s="669"/>
      <c r="C24" s="669"/>
      <c r="D24" s="669"/>
      <c r="E24" s="669"/>
      <c r="F24" s="669"/>
      <c r="G24" s="173">
        <v>1</v>
      </c>
      <c r="H24" s="173"/>
      <c r="I24" s="669"/>
      <c r="J24" s="669"/>
      <c r="K24" s="511">
        <v>1</v>
      </c>
      <c r="L24" s="401" t="str">
        <f>mergeValue(A24) &amp;"."&amp; mergeValue(B24)&amp;"."&amp; mergeValue(C24)&amp;"."&amp; mergeValue(D24)&amp;"."&amp; mergeValue(E24)&amp;"."&amp; mergeValue(F24)&amp;"."&amp; mergeValue(G24)</f>
        <v>1.1.1.1.1.1.1</v>
      </c>
      <c r="M24" s="527" t="s">
        <v>605</v>
      </c>
      <c r="N24" s="450"/>
      <c r="O24" s="481">
        <v>2228.38</v>
      </c>
      <c r="P24" s="427"/>
      <c r="Q24" s="538"/>
      <c r="R24" s="676" t="s">
        <v>1555</v>
      </c>
      <c r="S24" s="677" t="s">
        <v>83</v>
      </c>
      <c r="T24" s="676" t="s">
        <v>1567</v>
      </c>
      <c r="U24" s="677" t="s">
        <v>84</v>
      </c>
      <c r="V24" s="427"/>
      <c r="W24" s="687" t="s">
        <v>721</v>
      </c>
      <c r="X24" s="173" t="str">
        <f>strCheckDate(O25:V25)</f>
        <v/>
      </c>
      <c r="Y24" s="182"/>
      <c r="Z24" s="182" t="str">
        <f t="shared" si="0"/>
        <v>вода</v>
      </c>
      <c r="AA24" s="182"/>
      <c r="AB24" s="182"/>
      <c r="AC24" s="182"/>
      <c r="AI24" s="173"/>
      <c r="AJ24" s="173"/>
    </row>
    <row r="25" spans="1:36" ht="11.25" hidden="1">
      <c r="A25" s="669"/>
      <c r="B25" s="669"/>
      <c r="C25" s="669"/>
      <c r="D25" s="669"/>
      <c r="E25" s="669"/>
      <c r="F25" s="669"/>
      <c r="G25" s="173"/>
      <c r="H25" s="173"/>
      <c r="I25" s="669"/>
      <c r="J25" s="669"/>
      <c r="K25" s="511"/>
      <c r="L25" s="244"/>
      <c r="M25" s="450"/>
      <c r="N25" s="450"/>
      <c r="O25" s="427"/>
      <c r="P25" s="427"/>
      <c r="Q25" s="437" t="str">
        <f>R24 &amp; "-" &amp; T24</f>
        <v>01.01.2024-31.12.2024</v>
      </c>
      <c r="R25" s="676"/>
      <c r="S25" s="677"/>
      <c r="T25" s="676"/>
      <c r="U25" s="677"/>
      <c r="V25" s="427"/>
      <c r="W25" s="688"/>
      <c r="Y25" s="182"/>
      <c r="Z25" s="182" t="str">
        <f t="shared" si="0"/>
        <v/>
      </c>
      <c r="AA25" s="182"/>
      <c r="AB25" s="182"/>
      <c r="AC25" s="182"/>
      <c r="AI25" s="173"/>
      <c r="AJ25" s="173"/>
    </row>
    <row r="26" spans="1:36" ht="15" customHeight="1">
      <c r="A26" s="669"/>
      <c r="B26" s="669"/>
      <c r="C26" s="669"/>
      <c r="D26" s="669"/>
      <c r="E26" s="669"/>
      <c r="F26" s="669"/>
      <c r="G26" s="283"/>
      <c r="H26" s="173"/>
      <c r="I26" s="669"/>
      <c r="J26" s="669"/>
      <c r="K26" s="510"/>
      <c r="L26" s="415"/>
      <c r="M26" s="424" t="s">
        <v>24</v>
      </c>
      <c r="N26" s="141"/>
      <c r="O26" s="141"/>
      <c r="P26" s="141"/>
      <c r="Q26" s="141"/>
      <c r="R26" s="141"/>
      <c r="S26" s="141"/>
      <c r="T26" s="141"/>
      <c r="U26" s="141"/>
      <c r="V26" s="425"/>
      <c r="W26" s="689"/>
      <c r="Y26" s="182"/>
      <c r="Z26" s="182" t="str">
        <f t="shared" si="0"/>
        <v>Добавить вид теплоносителя (параметры теплоносителя)</v>
      </c>
      <c r="AA26" s="182"/>
      <c r="AB26" s="182"/>
      <c r="AC26" s="182"/>
      <c r="AI26" s="173"/>
      <c r="AJ26" s="173"/>
    </row>
    <row r="27" spans="1:36" ht="15" customHeight="1">
      <c r="A27" s="669"/>
      <c r="B27" s="669"/>
      <c r="C27" s="669"/>
      <c r="D27" s="669"/>
      <c r="E27" s="669"/>
      <c r="F27" s="283"/>
      <c r="G27" s="283"/>
      <c r="H27" s="173"/>
      <c r="I27" s="669"/>
      <c r="J27" s="283"/>
      <c r="K27" s="510"/>
      <c r="L27" s="415"/>
      <c r="M27" s="423" t="s">
        <v>10</v>
      </c>
      <c r="N27" s="141"/>
      <c r="O27" s="141"/>
      <c r="P27" s="141"/>
      <c r="Q27" s="141"/>
      <c r="R27" s="141"/>
      <c r="S27" s="141"/>
      <c r="T27" s="141"/>
      <c r="U27" s="428"/>
      <c r="V27" s="141"/>
      <c r="W27" s="467"/>
      <c r="Y27" s="182"/>
      <c r="Z27" s="182" t="str">
        <f t="shared" si="0"/>
        <v>Добавить группу потребителей</v>
      </c>
      <c r="AA27" s="182"/>
      <c r="AB27" s="182"/>
      <c r="AC27" s="182"/>
      <c r="AI27" s="173"/>
      <c r="AJ27" s="173"/>
    </row>
    <row r="28" spans="1:36" ht="15" customHeight="1">
      <c r="A28" s="669"/>
      <c r="B28" s="669"/>
      <c r="C28" s="669"/>
      <c r="D28" s="669"/>
      <c r="E28" s="509"/>
      <c r="F28" s="283"/>
      <c r="G28" s="283"/>
      <c r="H28" s="283"/>
      <c r="I28" s="505"/>
      <c r="J28" s="73"/>
      <c r="K28" s="508"/>
      <c r="L28" s="415"/>
      <c r="M28" s="420" t="s">
        <v>11</v>
      </c>
      <c r="N28" s="141"/>
      <c r="O28" s="141"/>
      <c r="P28" s="141"/>
      <c r="Q28" s="141"/>
      <c r="R28" s="141"/>
      <c r="S28" s="141"/>
      <c r="T28" s="141"/>
      <c r="U28" s="428"/>
      <c r="V28" s="141"/>
      <c r="W28" s="467"/>
      <c r="Y28" s="182"/>
      <c r="Z28" s="182" t="str">
        <f t="shared" si="0"/>
        <v>Добавить схему подключения</v>
      </c>
      <c r="AA28" s="182"/>
      <c r="AB28" s="182"/>
      <c r="AC28" s="182"/>
      <c r="AI28" s="173"/>
      <c r="AJ28" s="173"/>
    </row>
    <row r="29" spans="1:36" ht="11.25">
      <c r="A29" s="31"/>
      <c r="B29" s="31"/>
      <c r="C29" s="31"/>
      <c r="D29" s="31"/>
      <c r="E29" s="31"/>
      <c r="F29" s="31"/>
      <c r="G29" s="31"/>
      <c r="H29" s="31"/>
      <c r="I29" s="31"/>
      <c r="J29" s="31"/>
      <c r="K29" s="31"/>
      <c r="X29" s="31"/>
      <c r="Y29" s="31"/>
      <c r="Z29" s="31"/>
      <c r="AA29" s="31"/>
      <c r="AB29" s="31"/>
      <c r="AC29" s="31"/>
      <c r="AD29" s="31"/>
      <c r="AE29" s="31"/>
      <c r="AF29" s="31"/>
      <c r="AG29" s="31"/>
      <c r="AH29" s="31"/>
    </row>
    <row r="30" spans="1:36" ht="90" customHeight="1">
      <c r="L30" s="1">
        <v>1</v>
      </c>
      <c r="M30" s="663" t="s">
        <v>722</v>
      </c>
      <c r="N30" s="663"/>
      <c r="O30" s="663"/>
      <c r="P30" s="663"/>
      <c r="Q30" s="663"/>
      <c r="R30" s="663"/>
      <c r="S30" s="663"/>
      <c r="T30" s="663"/>
      <c r="U30" s="663"/>
      <c r="V30" s="663"/>
      <c r="W30" s="663"/>
    </row>
  </sheetData>
  <sheetProtection algorithmName="SHA-512" hashValue="kG5zmAYnrQPWCkE1EWKzttRJZyjNnBFhftbp3HtxJS9GGDGl+Mnrl6wSazNES/onKGJxiMa3qoxTdZWPBE9UWg==" saltValue="MVgnUhME1wZ2t78qMeTQEA==" spinCount="100000" sheet="1" objects="1" scenarios="1" formatColumns="0" formatRows="0"/>
  <dataConsolidate leftLabels="1" link="1"/>
  <mergeCells count="39">
    <mergeCell ref="W24:W26"/>
    <mergeCell ref="M30:W30"/>
    <mergeCell ref="O21:V21"/>
    <mergeCell ref="E22:E27"/>
    <mergeCell ref="I22:I27"/>
    <mergeCell ref="O22:V22"/>
    <mergeCell ref="F23:F26"/>
    <mergeCell ref="J23:J26"/>
    <mergeCell ref="O23:V23"/>
    <mergeCell ref="R24:R25"/>
    <mergeCell ref="S24:S25"/>
    <mergeCell ref="T24:T25"/>
    <mergeCell ref="S17:T17"/>
    <mergeCell ref="A18:A28"/>
    <mergeCell ref="O18:V18"/>
    <mergeCell ref="B19:B28"/>
    <mergeCell ref="O19:V19"/>
    <mergeCell ref="C20:C28"/>
    <mergeCell ref="O20:V20"/>
    <mergeCell ref="D21:D28"/>
    <mergeCell ref="U24:U25"/>
    <mergeCell ref="O12:U12"/>
    <mergeCell ref="L13:V13"/>
    <mergeCell ref="W13:W16"/>
    <mergeCell ref="L14:L16"/>
    <mergeCell ref="M14:M16"/>
    <mergeCell ref="O14:T14"/>
    <mergeCell ref="U14:U16"/>
    <mergeCell ref="V14:V16"/>
    <mergeCell ref="O15:O16"/>
    <mergeCell ref="P15:Q15"/>
    <mergeCell ref="R15:T15"/>
    <mergeCell ref="S16:T16"/>
    <mergeCell ref="L11:M11"/>
    <mergeCell ref="L5:T5"/>
    <mergeCell ref="O7:T7"/>
    <mergeCell ref="O8:T8"/>
    <mergeCell ref="O9:T9"/>
    <mergeCell ref="O10:T10"/>
  </mergeCells>
  <dataValidations count="11">
    <dataValidation allowBlank="1" sqref="WVT983062:WWE983068 JH65558:JS65564 TD65558:TO65564 ACZ65558:ADK65564 AMV65558:ANG65564 AWR65558:AXC65564 BGN65558:BGY65564 BQJ65558:BQU65564 CAF65558:CAQ65564 CKB65558:CKM65564 CTX65558:CUI65564 DDT65558:DEE65564 DNP65558:DOA65564 DXL65558:DXW65564 EHH65558:EHS65564 ERD65558:ERO65564 FAZ65558:FBK65564 FKV65558:FLG65564 FUR65558:FVC65564 GEN65558:GEY65564 GOJ65558:GOU65564 GYF65558:GYQ65564 HIB65558:HIM65564 HRX65558:HSI65564 IBT65558:ICE65564 ILP65558:IMA65564 IVL65558:IVW65564 JFH65558:JFS65564 JPD65558:JPO65564 JYZ65558:JZK65564 KIV65558:KJG65564 KSR65558:KTC65564 LCN65558:LCY65564 LMJ65558:LMU65564 LWF65558:LWQ65564 MGB65558:MGM65564 MPX65558:MQI65564 MZT65558:NAE65564 NJP65558:NKA65564 NTL65558:NTW65564 ODH65558:ODS65564 OND65558:ONO65564 OWZ65558:OXK65564 PGV65558:PHG65564 PQR65558:PRC65564 QAN65558:QAY65564 QKJ65558:QKU65564 QUF65558:QUQ65564 REB65558:REM65564 RNX65558:ROI65564 RXT65558:RYE65564 SHP65558:SIA65564 SRL65558:SRW65564 TBH65558:TBS65564 TLD65558:TLO65564 TUZ65558:TVK65564 UEV65558:UFG65564 UOR65558:UPC65564 UYN65558:UYY65564 VIJ65558:VIU65564 VSF65558:VSQ65564 WCB65558:WCM65564 WLX65558:WMI65564 WVT65558:WWE65564 JH131094:JS131100 TD131094:TO131100 ACZ131094:ADK131100 AMV131094:ANG131100 AWR131094:AXC131100 BGN131094:BGY131100 BQJ131094:BQU131100 CAF131094:CAQ131100 CKB131094:CKM131100 CTX131094:CUI131100 DDT131094:DEE131100 DNP131094:DOA131100 DXL131094:DXW131100 EHH131094:EHS131100 ERD131094:ERO131100 FAZ131094:FBK131100 FKV131094:FLG131100 FUR131094:FVC131100 GEN131094:GEY131100 GOJ131094:GOU131100 GYF131094:GYQ131100 HIB131094:HIM131100 HRX131094:HSI131100 IBT131094:ICE131100 ILP131094:IMA131100 IVL131094:IVW131100 JFH131094:JFS131100 JPD131094:JPO131100 JYZ131094:JZK131100 KIV131094:KJG131100 KSR131094:KTC131100 LCN131094:LCY131100 LMJ131094:LMU131100 LWF131094:LWQ131100 MGB131094:MGM131100 MPX131094:MQI131100 MZT131094:NAE131100 NJP131094:NKA131100 NTL131094:NTW131100 ODH131094:ODS131100 OND131094:ONO131100 OWZ131094:OXK131100 PGV131094:PHG131100 PQR131094:PRC131100 QAN131094:QAY131100 QKJ131094:QKU131100 QUF131094:QUQ131100 REB131094:REM131100 RNX131094:ROI131100 RXT131094:RYE131100 SHP131094:SIA131100 SRL131094:SRW131100 TBH131094:TBS131100 TLD131094:TLO131100 TUZ131094:TVK131100 UEV131094:UFG131100 UOR131094:UPC131100 UYN131094:UYY131100 VIJ131094:VIU131100 VSF131094:VSQ131100 WCB131094:WCM131100 WLX131094:WMI131100 WVT131094:WWE131100 JH196630:JS196636 TD196630:TO196636 ACZ196630:ADK196636 AMV196630:ANG196636 AWR196630:AXC196636 BGN196630:BGY196636 BQJ196630:BQU196636 CAF196630:CAQ196636 CKB196630:CKM196636 CTX196630:CUI196636 DDT196630:DEE196636 DNP196630:DOA196636 DXL196630:DXW196636 EHH196630:EHS196636 ERD196630:ERO196636 FAZ196630:FBK196636 FKV196630:FLG196636 FUR196630:FVC196636 GEN196630:GEY196636 GOJ196630:GOU196636 GYF196630:GYQ196636 HIB196630:HIM196636 HRX196630:HSI196636 IBT196630:ICE196636 ILP196630:IMA196636 IVL196630:IVW196636 JFH196630:JFS196636 JPD196630:JPO196636 JYZ196630:JZK196636 KIV196630:KJG196636 KSR196630:KTC196636 LCN196630:LCY196636 LMJ196630:LMU196636 LWF196630:LWQ196636 MGB196630:MGM196636 MPX196630:MQI196636 MZT196630:NAE196636 NJP196630:NKA196636 NTL196630:NTW196636 ODH196630:ODS196636 OND196630:ONO196636 OWZ196630:OXK196636 PGV196630:PHG196636 PQR196630:PRC196636 QAN196630:QAY196636 QKJ196630:QKU196636 QUF196630:QUQ196636 REB196630:REM196636 RNX196630:ROI196636 RXT196630:RYE196636 SHP196630:SIA196636 SRL196630:SRW196636 TBH196630:TBS196636 TLD196630:TLO196636 TUZ196630:TVK196636 UEV196630:UFG196636 UOR196630:UPC196636 UYN196630:UYY196636 VIJ196630:VIU196636 VSF196630:VSQ196636 WCB196630:WCM196636 WLX196630:WMI196636 WVT196630:WWE196636 JH262166:JS262172 TD262166:TO262172 ACZ262166:ADK262172 AMV262166:ANG262172 AWR262166:AXC262172 BGN262166:BGY262172 BQJ262166:BQU262172 CAF262166:CAQ262172 CKB262166:CKM262172 CTX262166:CUI262172 DDT262166:DEE262172 DNP262166:DOA262172 DXL262166:DXW262172 EHH262166:EHS262172 ERD262166:ERO262172 FAZ262166:FBK262172 FKV262166:FLG262172 FUR262166:FVC262172 GEN262166:GEY262172 GOJ262166:GOU262172 GYF262166:GYQ262172 HIB262166:HIM262172 HRX262166:HSI262172 IBT262166:ICE262172 ILP262166:IMA262172 IVL262166:IVW262172 JFH262166:JFS262172 JPD262166:JPO262172 JYZ262166:JZK262172 KIV262166:KJG262172 KSR262166:KTC262172 LCN262166:LCY262172 LMJ262166:LMU262172 LWF262166:LWQ262172 MGB262166:MGM262172 MPX262166:MQI262172 MZT262166:NAE262172 NJP262166:NKA262172 NTL262166:NTW262172 ODH262166:ODS262172 OND262166:ONO262172 OWZ262166:OXK262172 PGV262166:PHG262172 PQR262166:PRC262172 QAN262166:QAY262172 QKJ262166:QKU262172 QUF262166:QUQ262172 REB262166:REM262172 RNX262166:ROI262172 RXT262166:RYE262172 SHP262166:SIA262172 SRL262166:SRW262172 TBH262166:TBS262172 TLD262166:TLO262172 TUZ262166:TVK262172 UEV262166:UFG262172 UOR262166:UPC262172 UYN262166:UYY262172 VIJ262166:VIU262172 VSF262166:VSQ262172 WCB262166:WCM262172 WLX262166:WMI262172 WVT262166:WWE262172 JH327702:JS327708 TD327702:TO327708 ACZ327702:ADK327708 AMV327702:ANG327708 AWR327702:AXC327708 BGN327702:BGY327708 BQJ327702:BQU327708 CAF327702:CAQ327708 CKB327702:CKM327708 CTX327702:CUI327708 DDT327702:DEE327708 DNP327702:DOA327708 DXL327702:DXW327708 EHH327702:EHS327708 ERD327702:ERO327708 FAZ327702:FBK327708 FKV327702:FLG327708 FUR327702:FVC327708 GEN327702:GEY327708 GOJ327702:GOU327708 GYF327702:GYQ327708 HIB327702:HIM327708 HRX327702:HSI327708 IBT327702:ICE327708 ILP327702:IMA327708 IVL327702:IVW327708 JFH327702:JFS327708 JPD327702:JPO327708 JYZ327702:JZK327708 KIV327702:KJG327708 KSR327702:KTC327708 LCN327702:LCY327708 LMJ327702:LMU327708 LWF327702:LWQ327708 MGB327702:MGM327708 MPX327702:MQI327708 MZT327702:NAE327708 NJP327702:NKA327708 NTL327702:NTW327708 ODH327702:ODS327708 OND327702:ONO327708 OWZ327702:OXK327708 PGV327702:PHG327708 PQR327702:PRC327708 QAN327702:QAY327708 QKJ327702:QKU327708 QUF327702:QUQ327708 REB327702:REM327708 RNX327702:ROI327708 RXT327702:RYE327708 SHP327702:SIA327708 SRL327702:SRW327708 TBH327702:TBS327708 TLD327702:TLO327708 TUZ327702:TVK327708 UEV327702:UFG327708 UOR327702:UPC327708 UYN327702:UYY327708 VIJ327702:VIU327708 VSF327702:VSQ327708 WCB327702:WCM327708 WLX327702:WMI327708 WVT327702:WWE327708 JH393238:JS393244 TD393238:TO393244 ACZ393238:ADK393244 AMV393238:ANG393244 AWR393238:AXC393244 BGN393238:BGY393244 BQJ393238:BQU393244 CAF393238:CAQ393244 CKB393238:CKM393244 CTX393238:CUI393244 DDT393238:DEE393244 DNP393238:DOA393244 DXL393238:DXW393244 EHH393238:EHS393244 ERD393238:ERO393244 FAZ393238:FBK393244 FKV393238:FLG393244 FUR393238:FVC393244 GEN393238:GEY393244 GOJ393238:GOU393244 GYF393238:GYQ393244 HIB393238:HIM393244 HRX393238:HSI393244 IBT393238:ICE393244 ILP393238:IMA393244 IVL393238:IVW393244 JFH393238:JFS393244 JPD393238:JPO393244 JYZ393238:JZK393244 KIV393238:KJG393244 KSR393238:KTC393244 LCN393238:LCY393244 LMJ393238:LMU393244 LWF393238:LWQ393244 MGB393238:MGM393244 MPX393238:MQI393244 MZT393238:NAE393244 NJP393238:NKA393244 NTL393238:NTW393244 ODH393238:ODS393244 OND393238:ONO393244 OWZ393238:OXK393244 PGV393238:PHG393244 PQR393238:PRC393244 QAN393238:QAY393244 QKJ393238:QKU393244 QUF393238:QUQ393244 REB393238:REM393244 RNX393238:ROI393244 RXT393238:RYE393244 SHP393238:SIA393244 SRL393238:SRW393244 TBH393238:TBS393244 TLD393238:TLO393244 TUZ393238:TVK393244 UEV393238:UFG393244 UOR393238:UPC393244 UYN393238:UYY393244 VIJ393238:VIU393244 VSF393238:VSQ393244 WCB393238:WCM393244 WLX393238:WMI393244 WVT393238:WWE393244 JH458774:JS458780 TD458774:TO458780 ACZ458774:ADK458780 AMV458774:ANG458780 AWR458774:AXC458780 BGN458774:BGY458780 BQJ458774:BQU458780 CAF458774:CAQ458780 CKB458774:CKM458780 CTX458774:CUI458780 DDT458774:DEE458780 DNP458774:DOA458780 DXL458774:DXW458780 EHH458774:EHS458780 ERD458774:ERO458780 FAZ458774:FBK458780 FKV458774:FLG458780 FUR458774:FVC458780 GEN458774:GEY458780 GOJ458774:GOU458780 GYF458774:GYQ458780 HIB458774:HIM458780 HRX458774:HSI458780 IBT458774:ICE458780 ILP458774:IMA458780 IVL458774:IVW458780 JFH458774:JFS458780 JPD458774:JPO458780 JYZ458774:JZK458780 KIV458774:KJG458780 KSR458774:KTC458780 LCN458774:LCY458780 LMJ458774:LMU458780 LWF458774:LWQ458780 MGB458774:MGM458780 MPX458774:MQI458780 MZT458774:NAE458780 NJP458774:NKA458780 NTL458774:NTW458780 ODH458774:ODS458780 OND458774:ONO458780 OWZ458774:OXK458780 PGV458774:PHG458780 PQR458774:PRC458780 QAN458774:QAY458780 QKJ458774:QKU458780 QUF458774:QUQ458780 REB458774:REM458780 RNX458774:ROI458780 RXT458774:RYE458780 SHP458774:SIA458780 SRL458774:SRW458780 TBH458774:TBS458780 TLD458774:TLO458780 TUZ458774:TVK458780 UEV458774:UFG458780 UOR458774:UPC458780 UYN458774:UYY458780 VIJ458774:VIU458780 VSF458774:VSQ458780 WCB458774:WCM458780 WLX458774:WMI458780 WVT458774:WWE458780 JH524310:JS524316 TD524310:TO524316 ACZ524310:ADK524316 AMV524310:ANG524316 AWR524310:AXC524316 BGN524310:BGY524316 BQJ524310:BQU524316 CAF524310:CAQ524316 CKB524310:CKM524316 CTX524310:CUI524316 DDT524310:DEE524316 DNP524310:DOA524316 DXL524310:DXW524316 EHH524310:EHS524316 ERD524310:ERO524316 FAZ524310:FBK524316 FKV524310:FLG524316 FUR524310:FVC524316 GEN524310:GEY524316 GOJ524310:GOU524316 GYF524310:GYQ524316 HIB524310:HIM524316 HRX524310:HSI524316 IBT524310:ICE524316 ILP524310:IMA524316 IVL524310:IVW524316 JFH524310:JFS524316 JPD524310:JPO524316 JYZ524310:JZK524316 KIV524310:KJG524316 KSR524310:KTC524316 LCN524310:LCY524316 LMJ524310:LMU524316 LWF524310:LWQ524316 MGB524310:MGM524316 MPX524310:MQI524316 MZT524310:NAE524316 NJP524310:NKA524316 NTL524310:NTW524316 ODH524310:ODS524316 OND524310:ONO524316 OWZ524310:OXK524316 PGV524310:PHG524316 PQR524310:PRC524316 QAN524310:QAY524316 QKJ524310:QKU524316 QUF524310:QUQ524316 REB524310:REM524316 RNX524310:ROI524316 RXT524310:RYE524316 SHP524310:SIA524316 SRL524310:SRW524316 TBH524310:TBS524316 TLD524310:TLO524316 TUZ524310:TVK524316 UEV524310:UFG524316 UOR524310:UPC524316 UYN524310:UYY524316 VIJ524310:VIU524316 VSF524310:VSQ524316 WCB524310:WCM524316 WLX524310:WMI524316 WVT524310:WWE524316 JH589846:JS589852 TD589846:TO589852 ACZ589846:ADK589852 AMV589846:ANG589852 AWR589846:AXC589852 BGN589846:BGY589852 BQJ589846:BQU589852 CAF589846:CAQ589852 CKB589846:CKM589852 CTX589846:CUI589852 DDT589846:DEE589852 DNP589846:DOA589852 DXL589846:DXW589852 EHH589846:EHS589852 ERD589846:ERO589852 FAZ589846:FBK589852 FKV589846:FLG589852 FUR589846:FVC589852 GEN589846:GEY589852 GOJ589846:GOU589852 GYF589846:GYQ589852 HIB589846:HIM589852 HRX589846:HSI589852 IBT589846:ICE589852 ILP589846:IMA589852 IVL589846:IVW589852 JFH589846:JFS589852 JPD589846:JPO589852 JYZ589846:JZK589852 KIV589846:KJG589852 KSR589846:KTC589852 LCN589846:LCY589852 LMJ589846:LMU589852 LWF589846:LWQ589852 MGB589846:MGM589852 MPX589846:MQI589852 MZT589846:NAE589852 NJP589846:NKA589852 NTL589846:NTW589852 ODH589846:ODS589852 OND589846:ONO589852 OWZ589846:OXK589852 PGV589846:PHG589852 PQR589846:PRC589852 QAN589846:QAY589852 QKJ589846:QKU589852 QUF589846:QUQ589852 REB589846:REM589852 RNX589846:ROI589852 RXT589846:RYE589852 SHP589846:SIA589852 SRL589846:SRW589852 TBH589846:TBS589852 TLD589846:TLO589852 TUZ589846:TVK589852 UEV589846:UFG589852 UOR589846:UPC589852 UYN589846:UYY589852 VIJ589846:VIU589852 VSF589846:VSQ589852 WCB589846:WCM589852 WLX589846:WMI589852 WVT589846:WWE589852 JH655382:JS655388 TD655382:TO655388 ACZ655382:ADK655388 AMV655382:ANG655388 AWR655382:AXC655388 BGN655382:BGY655388 BQJ655382:BQU655388 CAF655382:CAQ655388 CKB655382:CKM655388 CTX655382:CUI655388 DDT655382:DEE655388 DNP655382:DOA655388 DXL655382:DXW655388 EHH655382:EHS655388 ERD655382:ERO655388 FAZ655382:FBK655388 FKV655382:FLG655388 FUR655382:FVC655388 GEN655382:GEY655388 GOJ655382:GOU655388 GYF655382:GYQ655388 HIB655382:HIM655388 HRX655382:HSI655388 IBT655382:ICE655388 ILP655382:IMA655388 IVL655382:IVW655388 JFH655382:JFS655388 JPD655382:JPO655388 JYZ655382:JZK655388 KIV655382:KJG655388 KSR655382:KTC655388 LCN655382:LCY655388 LMJ655382:LMU655388 LWF655382:LWQ655388 MGB655382:MGM655388 MPX655382:MQI655388 MZT655382:NAE655388 NJP655382:NKA655388 NTL655382:NTW655388 ODH655382:ODS655388 OND655382:ONO655388 OWZ655382:OXK655388 PGV655382:PHG655388 PQR655382:PRC655388 QAN655382:QAY655388 QKJ655382:QKU655388 QUF655382:QUQ655388 REB655382:REM655388 RNX655382:ROI655388 RXT655382:RYE655388 SHP655382:SIA655388 SRL655382:SRW655388 TBH655382:TBS655388 TLD655382:TLO655388 TUZ655382:TVK655388 UEV655382:UFG655388 UOR655382:UPC655388 UYN655382:UYY655388 VIJ655382:VIU655388 VSF655382:VSQ655388 WCB655382:WCM655388 WLX655382:WMI655388 WVT655382:WWE655388 JH720918:JS720924 TD720918:TO720924 ACZ720918:ADK720924 AMV720918:ANG720924 AWR720918:AXC720924 BGN720918:BGY720924 BQJ720918:BQU720924 CAF720918:CAQ720924 CKB720918:CKM720924 CTX720918:CUI720924 DDT720918:DEE720924 DNP720918:DOA720924 DXL720918:DXW720924 EHH720918:EHS720924 ERD720918:ERO720924 FAZ720918:FBK720924 FKV720918:FLG720924 FUR720918:FVC720924 GEN720918:GEY720924 GOJ720918:GOU720924 GYF720918:GYQ720924 HIB720918:HIM720924 HRX720918:HSI720924 IBT720918:ICE720924 ILP720918:IMA720924 IVL720918:IVW720924 JFH720918:JFS720924 JPD720918:JPO720924 JYZ720918:JZK720924 KIV720918:KJG720924 KSR720918:KTC720924 LCN720918:LCY720924 LMJ720918:LMU720924 LWF720918:LWQ720924 MGB720918:MGM720924 MPX720918:MQI720924 MZT720918:NAE720924 NJP720918:NKA720924 NTL720918:NTW720924 ODH720918:ODS720924 OND720918:ONO720924 OWZ720918:OXK720924 PGV720918:PHG720924 PQR720918:PRC720924 QAN720918:QAY720924 QKJ720918:QKU720924 QUF720918:QUQ720924 REB720918:REM720924 RNX720918:ROI720924 RXT720918:RYE720924 SHP720918:SIA720924 SRL720918:SRW720924 TBH720918:TBS720924 TLD720918:TLO720924 TUZ720918:TVK720924 UEV720918:UFG720924 UOR720918:UPC720924 UYN720918:UYY720924 VIJ720918:VIU720924 VSF720918:VSQ720924 WCB720918:WCM720924 WLX720918:WMI720924 WVT720918:WWE720924 JH786454:JS786460 TD786454:TO786460 ACZ786454:ADK786460 AMV786454:ANG786460 AWR786454:AXC786460 BGN786454:BGY786460 BQJ786454:BQU786460 CAF786454:CAQ786460 CKB786454:CKM786460 CTX786454:CUI786460 DDT786454:DEE786460 DNP786454:DOA786460 DXL786454:DXW786460 EHH786454:EHS786460 ERD786454:ERO786460 FAZ786454:FBK786460 FKV786454:FLG786460 FUR786454:FVC786460 GEN786454:GEY786460 GOJ786454:GOU786460 GYF786454:GYQ786460 HIB786454:HIM786460 HRX786454:HSI786460 IBT786454:ICE786460 ILP786454:IMA786460 IVL786454:IVW786460 JFH786454:JFS786460 JPD786454:JPO786460 JYZ786454:JZK786460 KIV786454:KJG786460 KSR786454:KTC786460 LCN786454:LCY786460 LMJ786454:LMU786460 LWF786454:LWQ786460 MGB786454:MGM786460 MPX786454:MQI786460 MZT786454:NAE786460 NJP786454:NKA786460 NTL786454:NTW786460 ODH786454:ODS786460 OND786454:ONO786460 OWZ786454:OXK786460 PGV786454:PHG786460 PQR786454:PRC786460 QAN786454:QAY786460 QKJ786454:QKU786460 QUF786454:QUQ786460 REB786454:REM786460 RNX786454:ROI786460 RXT786454:RYE786460 SHP786454:SIA786460 SRL786454:SRW786460 TBH786454:TBS786460 TLD786454:TLO786460 TUZ786454:TVK786460 UEV786454:UFG786460 UOR786454:UPC786460 UYN786454:UYY786460 VIJ786454:VIU786460 VSF786454:VSQ786460 WCB786454:WCM786460 WLX786454:WMI786460 WVT786454:WWE786460 JH851990:JS851996 TD851990:TO851996 ACZ851990:ADK851996 AMV851990:ANG851996 AWR851990:AXC851996 BGN851990:BGY851996 BQJ851990:BQU851996 CAF851990:CAQ851996 CKB851990:CKM851996 CTX851990:CUI851996 DDT851990:DEE851996 DNP851990:DOA851996 DXL851990:DXW851996 EHH851990:EHS851996 ERD851990:ERO851996 FAZ851990:FBK851996 FKV851990:FLG851996 FUR851990:FVC851996 GEN851990:GEY851996 GOJ851990:GOU851996 GYF851990:GYQ851996 HIB851990:HIM851996 HRX851990:HSI851996 IBT851990:ICE851996 ILP851990:IMA851996 IVL851990:IVW851996 JFH851990:JFS851996 JPD851990:JPO851996 JYZ851990:JZK851996 KIV851990:KJG851996 KSR851990:KTC851996 LCN851990:LCY851996 LMJ851990:LMU851996 LWF851990:LWQ851996 MGB851990:MGM851996 MPX851990:MQI851996 MZT851990:NAE851996 NJP851990:NKA851996 NTL851990:NTW851996 ODH851990:ODS851996 OND851990:ONO851996 OWZ851990:OXK851996 PGV851990:PHG851996 PQR851990:PRC851996 QAN851990:QAY851996 QKJ851990:QKU851996 QUF851990:QUQ851996 REB851990:REM851996 RNX851990:ROI851996 RXT851990:RYE851996 SHP851990:SIA851996 SRL851990:SRW851996 TBH851990:TBS851996 TLD851990:TLO851996 TUZ851990:TVK851996 UEV851990:UFG851996 UOR851990:UPC851996 UYN851990:UYY851996 VIJ851990:VIU851996 VSF851990:VSQ851996 WCB851990:WCM851996 WLX851990:WMI851996 WVT851990:WWE851996 JH917526:JS917532 TD917526:TO917532 ACZ917526:ADK917532 AMV917526:ANG917532 AWR917526:AXC917532 BGN917526:BGY917532 BQJ917526:BQU917532 CAF917526:CAQ917532 CKB917526:CKM917532 CTX917526:CUI917532 DDT917526:DEE917532 DNP917526:DOA917532 DXL917526:DXW917532 EHH917526:EHS917532 ERD917526:ERO917532 FAZ917526:FBK917532 FKV917526:FLG917532 FUR917526:FVC917532 GEN917526:GEY917532 GOJ917526:GOU917532 GYF917526:GYQ917532 HIB917526:HIM917532 HRX917526:HSI917532 IBT917526:ICE917532 ILP917526:IMA917532 IVL917526:IVW917532 JFH917526:JFS917532 JPD917526:JPO917532 JYZ917526:JZK917532 KIV917526:KJG917532 KSR917526:KTC917532 LCN917526:LCY917532 LMJ917526:LMU917532 LWF917526:LWQ917532 MGB917526:MGM917532 MPX917526:MQI917532 MZT917526:NAE917532 NJP917526:NKA917532 NTL917526:NTW917532 ODH917526:ODS917532 OND917526:ONO917532 OWZ917526:OXK917532 PGV917526:PHG917532 PQR917526:PRC917532 QAN917526:QAY917532 QKJ917526:QKU917532 QUF917526:QUQ917532 REB917526:REM917532 RNX917526:ROI917532 RXT917526:RYE917532 SHP917526:SIA917532 SRL917526:SRW917532 TBH917526:TBS917532 TLD917526:TLO917532 TUZ917526:TVK917532 UEV917526:UFG917532 UOR917526:UPC917532 UYN917526:UYY917532 VIJ917526:VIU917532 VSF917526:VSQ917532 WCB917526:WCM917532 WLX917526:WMI917532 WVT917526:WWE917532 JH983062:JS983068 TD983062:TO983068 ACZ983062:ADK983068 AMV983062:ANG983068 AWR983062:AXC983068 BGN983062:BGY983068 BQJ983062:BQU983068 CAF983062:CAQ983068 CKB983062:CKM983068 CTX983062:CUI983068 DDT983062:DEE983068 DNP983062:DOA983068 DXL983062:DXW983068 EHH983062:EHS983068 ERD983062:ERO983068 FAZ983062:FBK983068 FKV983062:FLG983068 FUR983062:FVC983068 GEN983062:GEY983068 GOJ983062:GOU983068 GYF983062:GYQ983068 HIB983062:HIM983068 HRX983062:HSI983068 IBT983062:ICE983068 ILP983062:IMA983068 IVL983062:IVW983068 JFH983062:JFS983068 JPD983062:JPO983068 JYZ983062:JZK983068 KIV983062:KJG983068 KSR983062:KTC983068 LCN983062:LCY983068 LMJ983062:LMU983068 LWF983062:LWQ983068 MGB983062:MGM983068 MPX983062:MQI983068 MZT983062:NAE983068 NJP983062:NKA983068 NTL983062:NTW983068 ODH983062:ODS983068 OND983062:ONO983068 OWZ983062:OXK983068 PGV983062:PHG983068 PQR983062:PRC983068 QAN983062:QAY983068 QKJ983062:QKU983068 QUF983062:QUQ983068 REB983062:REM983068 RNX983062:ROI983068 RXT983062:RYE983068 SHP983062:SIA983068 SRL983062:SRW983068 TBH983062:TBS983068 TLD983062:TLO983068 TUZ983062:TVK983068 UEV983062:UFG983068 UOR983062:UPC983068 UYN983062:UYY983068 VIJ983062:VIU983068 VSF983062:VSQ983068 WCB983062:WCM983068 WLX983062:WMI983068 L27:W28 L131094:W131100 L196630:W196636 L262166:W262172 L327702:W327708 L393238:W393244 L458774:W458780 L524310:W524316 L589846:W589852 L655382:W655388 L720918:W720924 L786454:W786460 L851990:W851996 L917526:W917532 L983062:W983068 L65558:W65564 L26:V26 ACZ26:ADK28 TD26:TO28 JH26:JS28 WVT26:WWE28 WLX26:WMI28 WCB26:WCM28 VSF26:VSQ28 VIJ26:VIU28 UYN26:UYY28 UOR26:UPC28 UEV26:UFG28 TUZ26:TVK28 TLD26:TLO28 TBH26:TBS28 SRL26:SRW28 SHP26:SIA28 RXT26:RYE28 RNX26:ROI28 REB26:REM28 QUF26:QUQ28 QKJ26:QKU28 QAN26:QAY28 PQR26:PRC28 PGV26:PHG28 OWZ26:OXK28 OND26:ONO28 ODH26:ODS28 NTL26:NTW28 NJP26:NKA28 MZT26:NAE28 MPX26:MQI28 MGB26:MGM28 LWF26:LWQ28 LMJ26:LMU28 LCN26:LCY28 KSR26:KTC28 KIV26:KJG28 JYZ26:JZK28 JPD26:JPO28 JFH26:JFS28 IVL26:IVW28 ILP26:IMA28 IBT26:ICE28 HRX26:HSI28 HIB26:HIM28 GYF26:GYQ28 GOJ26:GOU28 GEN26:GEY28 FUR26:FVC28 FKV26:FLG28 FAZ26:FBK28 ERD26:ERO28 EHH26:EHS28 DXL26:DXW28 DNP26:DOA28 DDT26:DEE28 CTX26:CUI28 CKB26:CKM28 CAF26:CAQ28 BQJ26:BQU28 BGN26:BGY28 AWR26:AXC28 AMV26:ANG28" xr:uid="{00000000-0002-0000-0B00-000000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xr:uid="{00000000-0002-0000-0B00-000001000000}"/>
    <dataValidation allowBlank="1" showInputMessage="1" showErrorMessage="1" prompt="Для выбора выполните двойной щелчок левой клавиши мыши по соответствующей ячейке." sqref="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U458772 U524308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589844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655380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720916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786452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851988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917524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983060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65556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131092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196628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WMG24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262164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WWC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WCK24 VSO24 VIS24 UYW24 UPA24 UFE24 TVI24 TLM24 TBQ24 SRU24 SHY24 RYC24 ROG24 REK24 QUO24 QKS24 QAW24 PRA24 PHE24 OXI24 ONM24 ODQ24 NTU24 NJY24 NAC24 MQG24 MGK24 LWO24 LMS24 LCW24 KTA24 KJE24 JZI24 JPM24 JFQ24 IVU24 ILY24 ICC24 HSG24 HIK24 GYO24 GOS24 GEW24 FVA24 FLE24 FBI24 ERM24 EHQ24 DXU24 DNY24 DEC24 CUG24 CKK24 CAO24 BQS24 BGW24 AXA24 ANE24 ADI24 TM24 TK24 JQ24 WWA24 WME24 WCI24 VSM24 VIQ24 UYU24 UOY24 UFC24 TVG24 TLK24 TBO24 SRS24 SHW24 RYA24 ROE24 REI24 QUM24 QKQ24 QAU24 PQY24 PHC24 OXG24 ONK24 ODO24 NTS24 NJW24 NAA24 MQE24 MGI24 LWM24 LMQ24 LCU24 KSY24 KJC24 JZG24 JPK24 JFO24 IVS24 ILW24 ICA24 HSE24 HII24 GYM24 GOQ24 GEU24 FUY24 FLC24 FBG24 ERK24 EHO24 DXS24 DNW24 DEA24 CUE24 CKI24 CAM24 BQQ24 BGU24 AWY24 ANC24 ADG24 JO24 U24 S24 U327700 U393236 WWC24" xr:uid="{00000000-0002-0000-0B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WWB983060 T65556 JP65556 TL65556 ADH65556 AND65556 AWZ65556 BGV65556 BQR65556 CAN65556 CKJ65556 CUF65556 DEB65556 DNX65556 DXT65556 EHP65556 ERL65556 FBH65556 FLD65556 FUZ65556 GEV65556 GOR65556 GYN65556 HIJ65556 HSF65556 ICB65556 ILX65556 IVT65556 JFP65556 JPL65556 JZH65556 KJD65556 KSZ65556 LCV65556 LMR65556 LWN65556 MGJ65556 MQF65556 NAB65556 NJX65556 NTT65556 ODP65556 ONL65556 OXH65556 PHD65556 PQZ65556 QAV65556 QKR65556 QUN65556 REJ65556 ROF65556 RYB65556 SHX65556 SRT65556 TBP65556 TLL65556 TVH65556 UFD65556 UOZ65556 UYV65556 VIR65556 VSN65556 WCJ65556 WMF65556 WWB65556 T131092 JP131092 TL131092 ADH131092 AND131092 AWZ131092 BGV131092 BQR131092 CAN131092 CKJ131092 CUF131092 DEB131092 DNX131092 DXT131092 EHP131092 ERL131092 FBH131092 FLD131092 FUZ131092 GEV131092 GOR131092 GYN131092 HIJ131092 HSF131092 ICB131092 ILX131092 IVT131092 JFP131092 JPL131092 JZH131092 KJD131092 KSZ131092 LCV131092 LMR131092 LWN131092 MGJ131092 MQF131092 NAB131092 NJX131092 NTT131092 ODP131092 ONL131092 OXH131092 PHD131092 PQZ131092 QAV131092 QKR131092 QUN131092 REJ131092 ROF131092 RYB131092 SHX131092 SRT131092 TBP131092 TLL131092 TVH131092 UFD131092 UOZ131092 UYV131092 VIR131092 VSN131092 WCJ131092 WMF131092 WWB131092 T196628 JP196628 TL196628 ADH196628 AND196628 AWZ196628 BGV196628 BQR196628 CAN196628 CKJ196628 CUF196628 DEB196628 DNX196628 DXT196628 EHP196628 ERL196628 FBH196628 FLD196628 FUZ196628 GEV196628 GOR196628 GYN196628 HIJ196628 HSF196628 ICB196628 ILX196628 IVT196628 JFP196628 JPL196628 JZH196628 KJD196628 KSZ196628 LCV196628 LMR196628 LWN196628 MGJ196628 MQF196628 NAB196628 NJX196628 NTT196628 ODP196628 ONL196628 OXH196628 PHD196628 PQZ196628 QAV196628 QKR196628 QUN196628 REJ196628 ROF196628 RYB196628 SHX196628 SRT196628 TBP196628 TLL196628 TVH196628 UFD196628 UOZ196628 UYV196628 VIR196628 VSN196628 WCJ196628 WMF196628 WWB196628 T262164 JP262164 TL262164 ADH262164 AND262164 AWZ262164 BGV262164 BQR262164 CAN262164 CKJ262164 CUF262164 DEB262164 DNX262164 DXT262164 EHP262164 ERL262164 FBH262164 FLD262164 FUZ262164 GEV262164 GOR262164 GYN262164 HIJ262164 HSF262164 ICB262164 ILX262164 IVT262164 JFP262164 JPL262164 JZH262164 KJD262164 KSZ262164 LCV262164 LMR262164 LWN262164 MGJ262164 MQF262164 NAB262164 NJX262164 NTT262164 ODP262164 ONL262164 OXH262164 PHD262164 PQZ262164 QAV262164 QKR262164 QUN262164 REJ262164 ROF262164 RYB262164 SHX262164 SRT262164 TBP262164 TLL262164 TVH262164 UFD262164 UOZ262164 UYV262164 VIR262164 VSN262164 WCJ262164 WMF262164 WWB262164 T327700 JP327700 TL327700 ADH327700 AND327700 AWZ327700 BGV327700 BQR327700 CAN327700 CKJ327700 CUF327700 DEB327700 DNX327700 DXT327700 EHP327700 ERL327700 FBH327700 FLD327700 FUZ327700 GEV327700 GOR327700 GYN327700 HIJ327700 HSF327700 ICB327700 ILX327700 IVT327700 JFP327700 JPL327700 JZH327700 KJD327700 KSZ327700 LCV327700 LMR327700 LWN327700 MGJ327700 MQF327700 NAB327700 NJX327700 NTT327700 ODP327700 ONL327700 OXH327700 PHD327700 PQZ327700 QAV327700 QKR327700 QUN327700 REJ327700 ROF327700 RYB327700 SHX327700 SRT327700 TBP327700 TLL327700 TVH327700 UFD327700 UOZ327700 UYV327700 VIR327700 VSN327700 WCJ327700 WMF327700 WWB327700 T393236 JP393236 TL393236 ADH393236 AND393236 AWZ393236 BGV393236 BQR393236 CAN393236 CKJ393236 CUF393236 DEB393236 DNX393236 DXT393236 EHP393236 ERL393236 FBH393236 FLD393236 FUZ393236 GEV393236 GOR393236 GYN393236 HIJ393236 HSF393236 ICB393236 ILX393236 IVT393236 JFP393236 JPL393236 JZH393236 KJD393236 KSZ393236 LCV393236 LMR393236 LWN393236 MGJ393236 MQF393236 NAB393236 NJX393236 NTT393236 ODP393236 ONL393236 OXH393236 PHD393236 PQZ393236 QAV393236 QKR393236 QUN393236 REJ393236 ROF393236 RYB393236 SHX393236 SRT393236 TBP393236 TLL393236 TVH393236 UFD393236 UOZ393236 UYV393236 VIR393236 VSN393236 WCJ393236 WMF393236 WWB393236 T458772 JP458772 TL458772 ADH458772 AND458772 AWZ458772 BGV458772 BQR458772 CAN458772 CKJ458772 CUF458772 DEB458772 DNX458772 DXT458772 EHP458772 ERL458772 FBH458772 FLD458772 FUZ458772 GEV458772 GOR458772 GYN458772 HIJ458772 HSF458772 ICB458772 ILX458772 IVT458772 JFP458772 JPL458772 JZH458772 KJD458772 KSZ458772 LCV458772 LMR458772 LWN458772 MGJ458772 MQF458772 NAB458772 NJX458772 NTT458772 ODP458772 ONL458772 OXH458772 PHD458772 PQZ458772 QAV458772 QKR458772 QUN458772 REJ458772 ROF458772 RYB458772 SHX458772 SRT458772 TBP458772 TLL458772 TVH458772 UFD458772 UOZ458772 UYV458772 VIR458772 VSN458772 WCJ458772 WMF458772 WWB458772 T524308 JP524308 TL524308 ADH524308 AND524308 AWZ524308 BGV524308 BQR524308 CAN524308 CKJ524308 CUF524308 DEB524308 DNX524308 DXT524308 EHP524308 ERL524308 FBH524308 FLD524308 FUZ524308 GEV524308 GOR524308 GYN524308 HIJ524308 HSF524308 ICB524308 ILX524308 IVT524308 JFP524308 JPL524308 JZH524308 KJD524308 KSZ524308 LCV524308 LMR524308 LWN524308 MGJ524308 MQF524308 NAB524308 NJX524308 NTT524308 ODP524308 ONL524308 OXH524308 PHD524308 PQZ524308 QAV524308 QKR524308 QUN524308 REJ524308 ROF524308 RYB524308 SHX524308 SRT524308 TBP524308 TLL524308 TVH524308 UFD524308 UOZ524308 UYV524308 VIR524308 VSN524308 WCJ524308 WMF524308 WWB524308 T589844 JP589844 TL589844 ADH589844 AND589844 AWZ589844 BGV589844 BQR589844 CAN589844 CKJ589844 CUF589844 DEB589844 DNX589844 DXT589844 EHP589844 ERL589844 FBH589844 FLD589844 FUZ589844 GEV589844 GOR589844 GYN589844 HIJ589844 HSF589844 ICB589844 ILX589844 IVT589844 JFP589844 JPL589844 JZH589844 KJD589844 KSZ589844 LCV589844 LMR589844 LWN589844 MGJ589844 MQF589844 NAB589844 NJX589844 NTT589844 ODP589844 ONL589844 OXH589844 PHD589844 PQZ589844 QAV589844 QKR589844 QUN589844 REJ589844 ROF589844 RYB589844 SHX589844 SRT589844 TBP589844 TLL589844 TVH589844 UFD589844 UOZ589844 UYV589844 VIR589844 VSN589844 WCJ589844 WMF589844 WWB589844 T655380 JP655380 TL655380 ADH655380 AND655380 AWZ655380 BGV655380 BQR655380 CAN655380 CKJ655380 CUF655380 DEB655380 DNX655380 DXT655380 EHP655380 ERL655380 FBH655380 FLD655380 FUZ655380 GEV655380 GOR655380 GYN655380 HIJ655380 HSF655380 ICB655380 ILX655380 IVT655380 JFP655380 JPL655380 JZH655380 KJD655380 KSZ655380 LCV655380 LMR655380 LWN655380 MGJ655380 MQF655380 NAB655380 NJX655380 NTT655380 ODP655380 ONL655380 OXH655380 PHD655380 PQZ655380 QAV655380 QKR655380 QUN655380 REJ655380 ROF655380 RYB655380 SHX655380 SRT655380 TBP655380 TLL655380 TVH655380 UFD655380 UOZ655380 UYV655380 VIR655380 VSN655380 WCJ655380 WMF655380 WWB655380 T720916 JP720916 TL720916 ADH720916 AND720916 AWZ720916 BGV720916 BQR720916 CAN720916 CKJ720916 CUF720916 DEB720916 DNX720916 DXT720916 EHP720916 ERL720916 FBH720916 FLD720916 FUZ720916 GEV720916 GOR720916 GYN720916 HIJ720916 HSF720916 ICB720916 ILX720916 IVT720916 JFP720916 JPL720916 JZH720916 KJD720916 KSZ720916 LCV720916 LMR720916 LWN720916 MGJ720916 MQF720916 NAB720916 NJX720916 NTT720916 ODP720916 ONL720916 OXH720916 PHD720916 PQZ720916 QAV720916 QKR720916 QUN720916 REJ720916 ROF720916 RYB720916 SHX720916 SRT720916 TBP720916 TLL720916 TVH720916 UFD720916 UOZ720916 UYV720916 VIR720916 VSN720916 WCJ720916 WMF720916 WWB720916 T786452 JP786452 TL786452 ADH786452 AND786452 AWZ786452 BGV786452 BQR786452 CAN786452 CKJ786452 CUF786452 DEB786452 DNX786452 DXT786452 EHP786452 ERL786452 FBH786452 FLD786452 FUZ786452 GEV786452 GOR786452 GYN786452 HIJ786452 HSF786452 ICB786452 ILX786452 IVT786452 JFP786452 JPL786452 JZH786452 KJD786452 KSZ786452 LCV786452 LMR786452 LWN786452 MGJ786452 MQF786452 NAB786452 NJX786452 NTT786452 ODP786452 ONL786452 OXH786452 PHD786452 PQZ786452 QAV786452 QKR786452 QUN786452 REJ786452 ROF786452 RYB786452 SHX786452 SRT786452 TBP786452 TLL786452 TVH786452 UFD786452 UOZ786452 UYV786452 VIR786452 VSN786452 WCJ786452 WMF786452 WWB786452 T851988 JP851988 TL851988 ADH851988 AND851988 AWZ851988 BGV851988 BQR851988 CAN851988 CKJ851988 CUF851988 DEB851988 DNX851988 DXT851988 EHP851988 ERL851988 FBH851988 FLD851988 FUZ851988 GEV851988 GOR851988 GYN851988 HIJ851988 HSF851988 ICB851988 ILX851988 IVT851988 JFP851988 JPL851988 JZH851988 KJD851988 KSZ851988 LCV851988 LMR851988 LWN851988 MGJ851988 MQF851988 NAB851988 NJX851988 NTT851988 ODP851988 ONL851988 OXH851988 PHD851988 PQZ851988 QAV851988 QKR851988 QUN851988 REJ851988 ROF851988 RYB851988 SHX851988 SRT851988 TBP851988 TLL851988 TVH851988 UFD851988 UOZ851988 UYV851988 VIR851988 VSN851988 WCJ851988 WMF851988 WWB851988 T917524 JP917524 TL917524 ADH917524 AND917524 AWZ917524 BGV917524 BQR917524 CAN917524 CKJ917524 CUF917524 DEB917524 DNX917524 DXT917524 EHP917524 ERL917524 FBH917524 FLD917524 FUZ917524 GEV917524 GOR917524 GYN917524 HIJ917524 HSF917524 ICB917524 ILX917524 IVT917524 JFP917524 JPL917524 JZH917524 KJD917524 KSZ917524 LCV917524 LMR917524 LWN917524 MGJ917524 MQF917524 NAB917524 NJX917524 NTT917524 ODP917524 ONL917524 OXH917524 PHD917524 PQZ917524 QAV917524 QKR917524 QUN917524 REJ917524 ROF917524 RYB917524 SHX917524 SRT917524 TBP917524 TLL917524 TVH917524 UFD917524 UOZ917524 UYV917524 VIR917524 VSN917524 WCJ917524 WMF917524 WWB917524 T983060 JP983060 TL983060 ADH983060 AND983060 AWZ983060 BGV983060 BQR983060 CAN983060 CKJ983060 CUF983060 DEB983060 DNX983060 DXT983060 EHP983060 ERL983060 FBH983060 FLD983060 FUZ983060 GEV983060 GOR983060 GYN983060 HIJ983060 HSF983060 ICB983060 ILX983060 IVT983060 JFP983060 JPL983060 JZH983060 KJD983060 KSZ983060 LCV983060 LMR983060 LWN983060 MGJ983060 MQF983060 NAB983060 NJX983060 NTT983060 ODP983060 ONL983060 OXH983060 PHD983060 PQZ983060 QAV983060 QKR983060 QUN983060 REJ983060 ROF983060 RYB983060 SHX983060 SRT983060 TBP983060 TLL983060 TVH983060 UFD983060 UOZ983060 UYV983060 VIR983060 VSN983060 WCJ983060 WMF983060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JP24 WWB24 WVZ24 WMD24 WCH24 VSL24 VIP24 UYT24 UOX24 UFB24 TVF24 TLJ24 TBN24 SRR24 SHV24 RXZ24 ROD24 REH24 QUL24 QKP24 QAT24 PQX24 PHB24 OXF24 ONJ24 ODN24 NTR24 NJV24 MZZ24 MQD24 MGH24 LWL24 LMP24 LCT24 KSX24 KJB24 JZF24 JPJ24 JFN24 IVR24 ILV24 IBZ24 HSD24 HIH24 GYL24 GOP24 GET24 FUX24 FLB24 FBF24 ERJ24 EHN24 DXR24 DNV24 DDZ24 CUD24 CKH24 CAL24 BQP24 BGT24 AWX24 ANB24 ADF24 TJ24 JN24 R24 WMF24 WCJ24" xr:uid="{00000000-0002-0000-0B00-000003000000}"/>
    <dataValidation type="list" allowBlank="1" showInputMessage="1" showErrorMessage="1" errorTitle="Ошибка" error="Выберите значение из списка" sqref="WVU98306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M24 WVU24 WLY24 WCC24" xr:uid="{00000000-0002-0000-0B00-000004000000}">
      <formula1>kind_of_heat_transfer</formula1>
    </dataValidation>
    <dataValidation type="list" allowBlank="1" showInputMessage="1" errorTitle="Ошибка" error="Выберите значение из списка" prompt="Выберите значение из списка" sqref="JK23:JR23 TG23:TN23 ADC23:ADJ23 AMY23:ANF23 AWU23:AXB23 BGQ23:BGX23 BQM23:BQT23 CAI23:CAP23 CKE23:CKL23 CUA23:CUH23 DDW23:DED23 DNS23:DNZ23 DXO23:DXV23 EHK23:EHR23 ERG23:ERN23 FBC23:FBJ23 FKY23:FLF23 FUU23:FVB23 GEQ23:GEX23 GOM23:GOT23 GYI23:GYP23 HIE23:HIL23 HSA23:HSH23 IBW23:ICD23 ILS23:ILZ23 IVO23:IVV23 JFK23:JFR23 JPG23:JPN23 JZC23:JZJ23 KIY23:KJF23 KSU23:KTB23 LCQ23:LCX23 LMM23:LMT23 LWI23:LWP23 MGE23:MGL23 MQA23:MQH23 MZW23:NAD23 NJS23:NJZ23 NTO23:NTV23 ODK23:ODR23 ONG23:ONN23 OXC23:OXJ23 PGY23:PHF23 PQU23:PRB23 QAQ23:QAX23 QKM23:QKT23 QUI23:QUP23 REE23:REL23 ROA23:ROH23 RXW23:RYD23 SHS23:SHZ23 SRO23:SRV23 TBK23:TBR23 TLG23:TLN23 TVC23:TVJ23 UEY23:UFF23 UOU23:UPB23 UYQ23:UYX23 VIM23:VIT23 VSI23:VSP23 WCE23:WCL23 WMA23:WMH23 WVW23:WWD23 JK65555:JR65555 TG65555:TN65555 ADC65555:ADJ65555 AMY65555:ANF65555 AWU65555:AXB65555 BGQ65555:BGX65555 BQM65555:BQT65555 CAI65555:CAP65555 CKE65555:CKL65555 CUA65555:CUH65555 DDW65555:DED65555 DNS65555:DNZ65555 DXO65555:DXV65555 EHK65555:EHR65555 ERG65555:ERN65555 FBC65555:FBJ65555 FKY65555:FLF65555 FUU65555:FVB65555 GEQ65555:GEX65555 GOM65555:GOT65555 GYI65555:GYP65555 HIE65555:HIL65555 HSA65555:HSH65555 IBW65555:ICD65555 ILS65555:ILZ65555 IVO65555:IVV65555 JFK65555:JFR65555 JPG65555:JPN65555 JZC65555:JZJ65555 KIY65555:KJF65555 KSU65555:KTB65555 LCQ65555:LCX65555 LMM65555:LMT65555 LWI65555:LWP65555 MGE65555:MGL65555 MQA65555:MQH65555 MZW65555:NAD65555 NJS65555:NJZ65555 NTO65555:NTV65555 ODK65555:ODR65555 ONG65555:ONN65555 OXC65555:OXJ65555 PGY65555:PHF65555 PQU65555:PRB65555 QAQ65555:QAX65555 QKM65555:QKT65555 QUI65555:QUP65555 REE65555:REL65555 ROA65555:ROH65555 RXW65555:RYD65555 SHS65555:SHZ65555 SRO65555:SRV65555 TBK65555:TBR65555 TLG65555:TLN65555 TVC65555:TVJ65555 UEY65555:UFF65555 UOU65555:UPB65555 UYQ65555:UYX65555 VIM65555:VIT65555 VSI65555:VSP65555 WCE65555:WCL65555 WMA65555:WMH65555 WVW65555:WWD65555 JK131091:JR131091 TG131091:TN131091 ADC131091:ADJ131091 AMY131091:ANF131091 AWU131091:AXB131091 BGQ131091:BGX131091 BQM131091:BQT131091 CAI131091:CAP131091 CKE131091:CKL131091 CUA131091:CUH131091 DDW131091:DED131091 DNS131091:DNZ131091 DXO131091:DXV131091 EHK131091:EHR131091 ERG131091:ERN131091 FBC131091:FBJ131091 FKY131091:FLF131091 FUU131091:FVB131091 GEQ131091:GEX131091 GOM131091:GOT131091 GYI131091:GYP131091 HIE131091:HIL131091 HSA131091:HSH131091 IBW131091:ICD131091 ILS131091:ILZ131091 IVO131091:IVV131091 JFK131091:JFR131091 JPG131091:JPN131091 JZC131091:JZJ131091 KIY131091:KJF131091 KSU131091:KTB131091 LCQ131091:LCX131091 LMM131091:LMT131091 LWI131091:LWP131091 MGE131091:MGL131091 MQA131091:MQH131091 MZW131091:NAD131091 NJS131091:NJZ131091 NTO131091:NTV131091 ODK131091:ODR131091 ONG131091:ONN131091 OXC131091:OXJ131091 PGY131091:PHF131091 PQU131091:PRB131091 QAQ131091:QAX131091 QKM131091:QKT131091 QUI131091:QUP131091 REE131091:REL131091 ROA131091:ROH131091 RXW131091:RYD131091 SHS131091:SHZ131091 SRO131091:SRV131091 TBK131091:TBR131091 TLG131091:TLN131091 TVC131091:TVJ131091 UEY131091:UFF131091 UOU131091:UPB131091 UYQ131091:UYX131091 VIM131091:VIT131091 VSI131091:VSP131091 WCE131091:WCL131091 WMA131091:WMH131091 WVW131091:WWD131091 JK196627:JR196627 TG196627:TN196627 ADC196627:ADJ196627 AMY196627:ANF196627 AWU196627:AXB196627 BGQ196627:BGX196627 BQM196627:BQT196627 CAI196627:CAP196627 CKE196627:CKL196627 CUA196627:CUH196627 DDW196627:DED196627 DNS196627:DNZ196627 DXO196627:DXV196627 EHK196627:EHR196627 ERG196627:ERN196627 FBC196627:FBJ196627 FKY196627:FLF196627 FUU196627:FVB196627 GEQ196627:GEX196627 GOM196627:GOT196627 GYI196627:GYP196627 HIE196627:HIL196627 HSA196627:HSH196627 IBW196627:ICD196627 ILS196627:ILZ196627 IVO196627:IVV196627 JFK196627:JFR196627 JPG196627:JPN196627 JZC196627:JZJ196627 KIY196627:KJF196627 KSU196627:KTB196627 LCQ196627:LCX196627 LMM196627:LMT196627 LWI196627:LWP196627 MGE196627:MGL196627 MQA196627:MQH196627 MZW196627:NAD196627 NJS196627:NJZ196627 NTO196627:NTV196627 ODK196627:ODR196627 ONG196627:ONN196627 OXC196627:OXJ196627 PGY196627:PHF196627 PQU196627:PRB196627 QAQ196627:QAX196627 QKM196627:QKT196627 QUI196627:QUP196627 REE196627:REL196627 ROA196627:ROH196627 RXW196627:RYD196627 SHS196627:SHZ196627 SRO196627:SRV196627 TBK196627:TBR196627 TLG196627:TLN196627 TVC196627:TVJ196627 UEY196627:UFF196627 UOU196627:UPB196627 UYQ196627:UYX196627 VIM196627:VIT196627 VSI196627:VSP196627 WCE196627:WCL196627 WMA196627:WMH196627 WVW196627:WWD196627 JK262163:JR262163 TG262163:TN262163 ADC262163:ADJ262163 AMY262163:ANF262163 AWU262163:AXB262163 BGQ262163:BGX262163 BQM262163:BQT262163 CAI262163:CAP262163 CKE262163:CKL262163 CUA262163:CUH262163 DDW262163:DED262163 DNS262163:DNZ262163 DXO262163:DXV262163 EHK262163:EHR262163 ERG262163:ERN262163 FBC262163:FBJ262163 FKY262163:FLF262163 FUU262163:FVB262163 GEQ262163:GEX262163 GOM262163:GOT262163 GYI262163:GYP262163 HIE262163:HIL262163 HSA262163:HSH262163 IBW262163:ICD262163 ILS262163:ILZ262163 IVO262163:IVV262163 JFK262163:JFR262163 JPG262163:JPN262163 JZC262163:JZJ262163 KIY262163:KJF262163 KSU262163:KTB262163 LCQ262163:LCX262163 LMM262163:LMT262163 LWI262163:LWP262163 MGE262163:MGL262163 MQA262163:MQH262163 MZW262163:NAD262163 NJS262163:NJZ262163 NTO262163:NTV262163 ODK262163:ODR262163 ONG262163:ONN262163 OXC262163:OXJ262163 PGY262163:PHF262163 PQU262163:PRB262163 QAQ262163:QAX262163 QKM262163:QKT262163 QUI262163:QUP262163 REE262163:REL262163 ROA262163:ROH262163 RXW262163:RYD262163 SHS262163:SHZ262163 SRO262163:SRV262163 TBK262163:TBR262163 TLG262163:TLN262163 TVC262163:TVJ262163 UEY262163:UFF262163 UOU262163:UPB262163 UYQ262163:UYX262163 VIM262163:VIT262163 VSI262163:VSP262163 WCE262163:WCL262163 WMA262163:WMH262163 WVW262163:WWD262163 JK327699:JR327699 TG327699:TN327699 ADC327699:ADJ327699 AMY327699:ANF327699 AWU327699:AXB327699 BGQ327699:BGX327699 BQM327699:BQT327699 CAI327699:CAP327699 CKE327699:CKL327699 CUA327699:CUH327699 DDW327699:DED327699 DNS327699:DNZ327699 DXO327699:DXV327699 EHK327699:EHR327699 ERG327699:ERN327699 FBC327699:FBJ327699 FKY327699:FLF327699 FUU327699:FVB327699 GEQ327699:GEX327699 GOM327699:GOT327699 GYI327699:GYP327699 HIE327699:HIL327699 HSA327699:HSH327699 IBW327699:ICD327699 ILS327699:ILZ327699 IVO327699:IVV327699 JFK327699:JFR327699 JPG327699:JPN327699 JZC327699:JZJ327699 KIY327699:KJF327699 KSU327699:KTB327699 LCQ327699:LCX327699 LMM327699:LMT327699 LWI327699:LWP327699 MGE327699:MGL327699 MQA327699:MQH327699 MZW327699:NAD327699 NJS327699:NJZ327699 NTO327699:NTV327699 ODK327699:ODR327699 ONG327699:ONN327699 OXC327699:OXJ327699 PGY327699:PHF327699 PQU327699:PRB327699 QAQ327699:QAX327699 QKM327699:QKT327699 QUI327699:QUP327699 REE327699:REL327699 ROA327699:ROH327699 RXW327699:RYD327699 SHS327699:SHZ327699 SRO327699:SRV327699 TBK327699:TBR327699 TLG327699:TLN327699 TVC327699:TVJ327699 UEY327699:UFF327699 UOU327699:UPB327699 UYQ327699:UYX327699 VIM327699:VIT327699 VSI327699:VSP327699 WCE327699:WCL327699 WMA327699:WMH327699 WVW327699:WWD327699 JK393235:JR393235 TG393235:TN393235 ADC393235:ADJ393235 AMY393235:ANF393235 AWU393235:AXB393235 BGQ393235:BGX393235 BQM393235:BQT393235 CAI393235:CAP393235 CKE393235:CKL393235 CUA393235:CUH393235 DDW393235:DED393235 DNS393235:DNZ393235 DXO393235:DXV393235 EHK393235:EHR393235 ERG393235:ERN393235 FBC393235:FBJ393235 FKY393235:FLF393235 FUU393235:FVB393235 GEQ393235:GEX393235 GOM393235:GOT393235 GYI393235:GYP393235 HIE393235:HIL393235 HSA393235:HSH393235 IBW393235:ICD393235 ILS393235:ILZ393235 IVO393235:IVV393235 JFK393235:JFR393235 JPG393235:JPN393235 JZC393235:JZJ393235 KIY393235:KJF393235 KSU393235:KTB393235 LCQ393235:LCX393235 LMM393235:LMT393235 LWI393235:LWP393235 MGE393235:MGL393235 MQA393235:MQH393235 MZW393235:NAD393235 NJS393235:NJZ393235 NTO393235:NTV393235 ODK393235:ODR393235 ONG393235:ONN393235 OXC393235:OXJ393235 PGY393235:PHF393235 PQU393235:PRB393235 QAQ393235:QAX393235 QKM393235:QKT393235 QUI393235:QUP393235 REE393235:REL393235 ROA393235:ROH393235 RXW393235:RYD393235 SHS393235:SHZ393235 SRO393235:SRV393235 TBK393235:TBR393235 TLG393235:TLN393235 TVC393235:TVJ393235 UEY393235:UFF393235 UOU393235:UPB393235 UYQ393235:UYX393235 VIM393235:VIT393235 VSI393235:VSP393235 WCE393235:WCL393235 WMA393235:WMH393235 WVW393235:WWD393235 JK458771:JR458771 TG458771:TN458771 ADC458771:ADJ458771 AMY458771:ANF458771 AWU458771:AXB458771 BGQ458771:BGX458771 BQM458771:BQT458771 CAI458771:CAP458771 CKE458771:CKL458771 CUA458771:CUH458771 DDW458771:DED458771 DNS458771:DNZ458771 DXO458771:DXV458771 EHK458771:EHR458771 ERG458771:ERN458771 FBC458771:FBJ458771 FKY458771:FLF458771 FUU458771:FVB458771 GEQ458771:GEX458771 GOM458771:GOT458771 GYI458771:GYP458771 HIE458771:HIL458771 HSA458771:HSH458771 IBW458771:ICD458771 ILS458771:ILZ458771 IVO458771:IVV458771 JFK458771:JFR458771 JPG458771:JPN458771 JZC458771:JZJ458771 KIY458771:KJF458771 KSU458771:KTB458771 LCQ458771:LCX458771 LMM458771:LMT458771 LWI458771:LWP458771 MGE458771:MGL458771 MQA458771:MQH458771 MZW458771:NAD458771 NJS458771:NJZ458771 NTO458771:NTV458771 ODK458771:ODR458771 ONG458771:ONN458771 OXC458771:OXJ458771 PGY458771:PHF458771 PQU458771:PRB458771 QAQ458771:QAX458771 QKM458771:QKT458771 QUI458771:QUP458771 REE458771:REL458771 ROA458771:ROH458771 RXW458771:RYD458771 SHS458771:SHZ458771 SRO458771:SRV458771 TBK458771:TBR458771 TLG458771:TLN458771 TVC458771:TVJ458771 UEY458771:UFF458771 UOU458771:UPB458771 UYQ458771:UYX458771 VIM458771:VIT458771 VSI458771:VSP458771 WCE458771:WCL458771 WMA458771:WMH458771 WVW458771:WWD458771 JK524307:JR524307 TG524307:TN524307 ADC524307:ADJ524307 AMY524307:ANF524307 AWU524307:AXB524307 BGQ524307:BGX524307 BQM524307:BQT524307 CAI524307:CAP524307 CKE524307:CKL524307 CUA524307:CUH524307 DDW524307:DED524307 DNS524307:DNZ524307 DXO524307:DXV524307 EHK524307:EHR524307 ERG524307:ERN524307 FBC524307:FBJ524307 FKY524307:FLF524307 FUU524307:FVB524307 GEQ524307:GEX524307 GOM524307:GOT524307 GYI524307:GYP524307 HIE524307:HIL524307 HSA524307:HSH524307 IBW524307:ICD524307 ILS524307:ILZ524307 IVO524307:IVV524307 JFK524307:JFR524307 JPG524307:JPN524307 JZC524307:JZJ524307 KIY524307:KJF524307 KSU524307:KTB524307 LCQ524307:LCX524307 LMM524307:LMT524307 LWI524307:LWP524307 MGE524307:MGL524307 MQA524307:MQH524307 MZW524307:NAD524307 NJS524307:NJZ524307 NTO524307:NTV524307 ODK524307:ODR524307 ONG524307:ONN524307 OXC524307:OXJ524307 PGY524307:PHF524307 PQU524307:PRB524307 QAQ524307:QAX524307 QKM524307:QKT524307 QUI524307:QUP524307 REE524307:REL524307 ROA524307:ROH524307 RXW524307:RYD524307 SHS524307:SHZ524307 SRO524307:SRV524307 TBK524307:TBR524307 TLG524307:TLN524307 TVC524307:TVJ524307 UEY524307:UFF524307 UOU524307:UPB524307 UYQ524307:UYX524307 VIM524307:VIT524307 VSI524307:VSP524307 WCE524307:WCL524307 WMA524307:WMH524307 WVW524307:WWD524307 JK589843:JR589843 TG589843:TN589843 ADC589843:ADJ589843 AMY589843:ANF589843 AWU589843:AXB589843 BGQ589843:BGX589843 BQM589843:BQT589843 CAI589843:CAP589843 CKE589843:CKL589843 CUA589843:CUH589843 DDW589843:DED589843 DNS589843:DNZ589843 DXO589843:DXV589843 EHK589843:EHR589843 ERG589843:ERN589843 FBC589843:FBJ589843 FKY589843:FLF589843 FUU589843:FVB589843 GEQ589843:GEX589843 GOM589843:GOT589843 GYI589843:GYP589843 HIE589843:HIL589843 HSA589843:HSH589843 IBW589843:ICD589843 ILS589843:ILZ589843 IVO589843:IVV589843 JFK589843:JFR589843 JPG589843:JPN589843 JZC589843:JZJ589843 KIY589843:KJF589843 KSU589843:KTB589843 LCQ589843:LCX589843 LMM589843:LMT589843 LWI589843:LWP589843 MGE589843:MGL589843 MQA589843:MQH589843 MZW589843:NAD589843 NJS589843:NJZ589843 NTO589843:NTV589843 ODK589843:ODR589843 ONG589843:ONN589843 OXC589843:OXJ589843 PGY589843:PHF589843 PQU589843:PRB589843 QAQ589843:QAX589843 QKM589843:QKT589843 QUI589843:QUP589843 REE589843:REL589843 ROA589843:ROH589843 RXW589843:RYD589843 SHS589843:SHZ589843 SRO589843:SRV589843 TBK589843:TBR589843 TLG589843:TLN589843 TVC589843:TVJ589843 UEY589843:UFF589843 UOU589843:UPB589843 UYQ589843:UYX589843 VIM589843:VIT589843 VSI589843:VSP589843 WCE589843:WCL589843 WMA589843:WMH589843 WVW589843:WWD589843 JK655379:JR655379 TG655379:TN655379 ADC655379:ADJ655379 AMY655379:ANF655379 AWU655379:AXB655379 BGQ655379:BGX655379 BQM655379:BQT655379 CAI655379:CAP655379 CKE655379:CKL655379 CUA655379:CUH655379 DDW655379:DED655379 DNS655379:DNZ655379 DXO655379:DXV655379 EHK655379:EHR655379 ERG655379:ERN655379 FBC655379:FBJ655379 FKY655379:FLF655379 FUU655379:FVB655379 GEQ655379:GEX655379 GOM655379:GOT655379 GYI655379:GYP655379 HIE655379:HIL655379 HSA655379:HSH655379 IBW655379:ICD655379 ILS655379:ILZ655379 IVO655379:IVV655379 JFK655379:JFR655379 JPG655379:JPN655379 JZC655379:JZJ655379 KIY655379:KJF655379 KSU655379:KTB655379 LCQ655379:LCX655379 LMM655379:LMT655379 LWI655379:LWP655379 MGE655379:MGL655379 MQA655379:MQH655379 MZW655379:NAD655379 NJS655379:NJZ655379 NTO655379:NTV655379 ODK655379:ODR655379 ONG655379:ONN655379 OXC655379:OXJ655379 PGY655379:PHF655379 PQU655379:PRB655379 QAQ655379:QAX655379 QKM655379:QKT655379 QUI655379:QUP655379 REE655379:REL655379 ROA655379:ROH655379 RXW655379:RYD655379 SHS655379:SHZ655379 SRO655379:SRV655379 TBK655379:TBR655379 TLG655379:TLN655379 TVC655379:TVJ655379 UEY655379:UFF655379 UOU655379:UPB655379 UYQ655379:UYX655379 VIM655379:VIT655379 VSI655379:VSP655379 WCE655379:WCL655379 WMA655379:WMH655379 WVW655379:WWD655379 JK720915:JR720915 TG720915:TN720915 ADC720915:ADJ720915 AMY720915:ANF720915 AWU720915:AXB720915 BGQ720915:BGX720915 BQM720915:BQT720915 CAI720915:CAP720915 CKE720915:CKL720915 CUA720915:CUH720915 DDW720915:DED720915 DNS720915:DNZ720915 DXO720915:DXV720915 EHK720915:EHR720915 ERG720915:ERN720915 FBC720915:FBJ720915 FKY720915:FLF720915 FUU720915:FVB720915 GEQ720915:GEX720915 GOM720915:GOT720915 GYI720915:GYP720915 HIE720915:HIL720915 HSA720915:HSH720915 IBW720915:ICD720915 ILS720915:ILZ720915 IVO720915:IVV720915 JFK720915:JFR720915 JPG720915:JPN720915 JZC720915:JZJ720915 KIY720915:KJF720915 KSU720915:KTB720915 LCQ720915:LCX720915 LMM720915:LMT720915 LWI720915:LWP720915 MGE720915:MGL720915 MQA720915:MQH720915 MZW720915:NAD720915 NJS720915:NJZ720915 NTO720915:NTV720915 ODK720915:ODR720915 ONG720915:ONN720915 OXC720915:OXJ720915 PGY720915:PHF720915 PQU720915:PRB720915 QAQ720915:QAX720915 QKM720915:QKT720915 QUI720915:QUP720915 REE720915:REL720915 ROA720915:ROH720915 RXW720915:RYD720915 SHS720915:SHZ720915 SRO720915:SRV720915 TBK720915:TBR720915 TLG720915:TLN720915 TVC720915:TVJ720915 UEY720915:UFF720915 UOU720915:UPB720915 UYQ720915:UYX720915 VIM720915:VIT720915 VSI720915:VSP720915 WCE720915:WCL720915 WMA720915:WMH720915 WVW720915:WWD720915 JK786451:JR786451 TG786451:TN786451 ADC786451:ADJ786451 AMY786451:ANF786451 AWU786451:AXB786451 BGQ786451:BGX786451 BQM786451:BQT786451 CAI786451:CAP786451 CKE786451:CKL786451 CUA786451:CUH786451 DDW786451:DED786451 DNS786451:DNZ786451 DXO786451:DXV786451 EHK786451:EHR786451 ERG786451:ERN786451 FBC786451:FBJ786451 FKY786451:FLF786451 FUU786451:FVB786451 GEQ786451:GEX786451 GOM786451:GOT786451 GYI786451:GYP786451 HIE786451:HIL786451 HSA786451:HSH786451 IBW786451:ICD786451 ILS786451:ILZ786451 IVO786451:IVV786451 JFK786451:JFR786451 JPG786451:JPN786451 JZC786451:JZJ786451 KIY786451:KJF786451 KSU786451:KTB786451 LCQ786451:LCX786451 LMM786451:LMT786451 LWI786451:LWP786451 MGE786451:MGL786451 MQA786451:MQH786451 MZW786451:NAD786451 NJS786451:NJZ786451 NTO786451:NTV786451 ODK786451:ODR786451 ONG786451:ONN786451 OXC786451:OXJ786451 PGY786451:PHF786451 PQU786451:PRB786451 QAQ786451:QAX786451 QKM786451:QKT786451 QUI786451:QUP786451 REE786451:REL786451 ROA786451:ROH786451 RXW786451:RYD786451 SHS786451:SHZ786451 SRO786451:SRV786451 TBK786451:TBR786451 TLG786451:TLN786451 TVC786451:TVJ786451 UEY786451:UFF786451 UOU786451:UPB786451 UYQ786451:UYX786451 VIM786451:VIT786451 VSI786451:VSP786451 WCE786451:WCL786451 WMA786451:WMH786451 WVW786451:WWD786451 JK851987:JR851987 TG851987:TN851987 ADC851987:ADJ851987 AMY851987:ANF851987 AWU851987:AXB851987 BGQ851987:BGX851987 BQM851987:BQT851987 CAI851987:CAP851987 CKE851987:CKL851987 CUA851987:CUH851987 DDW851987:DED851987 DNS851987:DNZ851987 DXO851987:DXV851987 EHK851987:EHR851987 ERG851987:ERN851987 FBC851987:FBJ851987 FKY851987:FLF851987 FUU851987:FVB851987 GEQ851987:GEX851987 GOM851987:GOT851987 GYI851987:GYP851987 HIE851987:HIL851987 HSA851987:HSH851987 IBW851987:ICD851987 ILS851987:ILZ851987 IVO851987:IVV851987 JFK851987:JFR851987 JPG851987:JPN851987 JZC851987:JZJ851987 KIY851987:KJF851987 KSU851987:KTB851987 LCQ851987:LCX851987 LMM851987:LMT851987 LWI851987:LWP851987 MGE851987:MGL851987 MQA851987:MQH851987 MZW851987:NAD851987 NJS851987:NJZ851987 NTO851987:NTV851987 ODK851987:ODR851987 ONG851987:ONN851987 OXC851987:OXJ851987 PGY851987:PHF851987 PQU851987:PRB851987 QAQ851987:QAX851987 QKM851987:QKT851987 QUI851987:QUP851987 REE851987:REL851987 ROA851987:ROH851987 RXW851987:RYD851987 SHS851987:SHZ851987 SRO851987:SRV851987 TBK851987:TBR851987 TLG851987:TLN851987 TVC851987:TVJ851987 UEY851987:UFF851987 UOU851987:UPB851987 UYQ851987:UYX851987 VIM851987:VIT851987 VSI851987:VSP851987 WCE851987:WCL851987 WMA851987:WMH851987 WVW851987:WWD851987 JK917523:JR917523 TG917523:TN917523 ADC917523:ADJ917523 AMY917523:ANF917523 AWU917523:AXB917523 BGQ917523:BGX917523 BQM917523:BQT917523 CAI917523:CAP917523 CKE917523:CKL917523 CUA917523:CUH917523 DDW917523:DED917523 DNS917523:DNZ917523 DXO917523:DXV917523 EHK917523:EHR917523 ERG917523:ERN917523 FBC917523:FBJ917523 FKY917523:FLF917523 FUU917523:FVB917523 GEQ917523:GEX917523 GOM917523:GOT917523 GYI917523:GYP917523 HIE917523:HIL917523 HSA917523:HSH917523 IBW917523:ICD917523 ILS917523:ILZ917523 IVO917523:IVV917523 JFK917523:JFR917523 JPG917523:JPN917523 JZC917523:JZJ917523 KIY917523:KJF917523 KSU917523:KTB917523 LCQ917523:LCX917523 LMM917523:LMT917523 LWI917523:LWP917523 MGE917523:MGL917523 MQA917523:MQH917523 MZW917523:NAD917523 NJS917523:NJZ917523 NTO917523:NTV917523 ODK917523:ODR917523 ONG917523:ONN917523 OXC917523:OXJ917523 PGY917523:PHF917523 PQU917523:PRB917523 QAQ917523:QAX917523 QKM917523:QKT917523 QUI917523:QUP917523 REE917523:REL917523 ROA917523:ROH917523 RXW917523:RYD917523 SHS917523:SHZ917523 SRO917523:SRV917523 TBK917523:TBR917523 TLG917523:TLN917523 TVC917523:TVJ917523 UEY917523:UFF917523 UOU917523:UPB917523 UYQ917523:UYX917523 VIM917523:VIT917523 VSI917523:VSP917523 WCE917523:WCL917523 WMA917523:WMH917523 WVW917523:WWD917523 WVW983059:WWD983059 JK983059:JR983059 TG983059:TN983059 ADC983059:ADJ983059 AMY983059:ANF983059 AWU983059:AXB983059 BGQ983059:BGX983059 BQM983059:BQT983059 CAI983059:CAP983059 CKE983059:CKL983059 CUA983059:CUH983059 DDW983059:DED983059 DNS983059:DNZ983059 DXO983059:DXV983059 EHK983059:EHR983059 ERG983059:ERN983059 FBC983059:FBJ983059 FKY983059:FLF983059 FUU983059:FVB983059 GEQ983059:GEX983059 GOM983059:GOT983059 GYI983059:GYP983059 HIE983059:HIL983059 HSA983059:HSH983059 IBW983059:ICD983059 ILS983059:ILZ983059 IVO983059:IVV983059 JFK983059:JFR983059 JPG983059:JPN983059 JZC983059:JZJ983059 KIY983059:KJF983059 KSU983059:KTB983059 LCQ983059:LCX983059 LMM983059:LMT983059 LWI983059:LWP983059 MGE983059:MGL983059 MQA983059:MQH983059 MZW983059:NAD983059 NJS983059:NJZ983059 NTO983059:NTV983059 ODK983059:ODR983059 ONG983059:ONN983059 OXC983059:OXJ983059 PGY983059:PHF983059 PQU983059:PRB983059 QAQ983059:QAX983059 QKM983059:QKT983059 QUI983059:QUP983059 REE983059:REL983059 ROA983059:ROH983059 RXW983059:RYD983059 SHS983059:SHZ983059 SRO983059:SRV983059 TBK983059:TBR983059 TLG983059:TLN983059 TVC983059:TVJ983059 UEY983059:UFF983059 UOU983059:UPB983059 UYQ983059:UYX983059 VIM983059:VIT983059 VSI983059:VSP983059 WCE983059:WCL983059 WMA983059:WMH983059 O983059:V983059 O65555:V65555 O131091:V131091 O196627:V196627 O262163:V262163 O327699:V327699 O393235:V393235 O458771:V458771 O524307:V524307 O589843:V589843 O655379:V655379 O720915:V720915 O786451:V786451 O851987:V851987 O917523:V917523" xr:uid="{00000000-0002-0000-0B00-000005000000}">
      <formula1>kind_of_cons</formula1>
    </dataValidation>
    <dataValidation type="textLength" operator="lessThanOrEqual" allowBlank="1" showInputMessage="1" showErrorMessage="1" errorTitle="Ошибка" error="Допускается ввод не более 900 символов!" sqref="WWE983054:WWE983061 WMI983054:WMI983061 W65550:W65557 JS65550:JS65557 TO65550:TO65557 ADK65550:ADK65557 ANG65550:ANG65557 AXC65550:AXC65557 BGY65550:BGY65557 BQU65550:BQU65557 CAQ65550:CAQ65557 CKM65550:CKM65557 CUI65550:CUI65557 DEE65550:DEE65557 DOA65550:DOA65557 DXW65550:DXW65557 EHS65550:EHS65557 ERO65550:ERO65557 FBK65550:FBK65557 FLG65550:FLG65557 FVC65550:FVC65557 GEY65550:GEY65557 GOU65550:GOU65557 GYQ65550:GYQ65557 HIM65550:HIM65557 HSI65550:HSI65557 ICE65550:ICE65557 IMA65550:IMA65557 IVW65550:IVW65557 JFS65550:JFS65557 JPO65550:JPO65557 JZK65550:JZK65557 KJG65550:KJG65557 KTC65550:KTC65557 LCY65550:LCY65557 LMU65550:LMU65557 LWQ65550:LWQ65557 MGM65550:MGM65557 MQI65550:MQI65557 NAE65550:NAE65557 NKA65550:NKA65557 NTW65550:NTW65557 ODS65550:ODS65557 ONO65550:ONO65557 OXK65550:OXK65557 PHG65550:PHG65557 PRC65550:PRC65557 QAY65550:QAY65557 QKU65550:QKU65557 QUQ65550:QUQ65557 REM65550:REM65557 ROI65550:ROI65557 RYE65550:RYE65557 SIA65550:SIA65557 SRW65550:SRW65557 TBS65550:TBS65557 TLO65550:TLO65557 TVK65550:TVK65557 UFG65550:UFG65557 UPC65550:UPC65557 UYY65550:UYY65557 VIU65550:VIU65557 VSQ65550:VSQ65557 WCM65550:WCM65557 WMI65550:WMI65557 WWE65550:WWE65557 W131086:W131093 JS131086:JS131093 TO131086:TO131093 ADK131086:ADK131093 ANG131086:ANG131093 AXC131086:AXC131093 BGY131086:BGY131093 BQU131086:BQU131093 CAQ131086:CAQ131093 CKM131086:CKM131093 CUI131086:CUI131093 DEE131086:DEE131093 DOA131086:DOA131093 DXW131086:DXW131093 EHS131086:EHS131093 ERO131086:ERO131093 FBK131086:FBK131093 FLG131086:FLG131093 FVC131086:FVC131093 GEY131086:GEY131093 GOU131086:GOU131093 GYQ131086:GYQ131093 HIM131086:HIM131093 HSI131086:HSI131093 ICE131086:ICE131093 IMA131086:IMA131093 IVW131086:IVW131093 JFS131086:JFS131093 JPO131086:JPO131093 JZK131086:JZK131093 KJG131086:KJG131093 KTC131086:KTC131093 LCY131086:LCY131093 LMU131086:LMU131093 LWQ131086:LWQ131093 MGM131086:MGM131093 MQI131086:MQI131093 NAE131086:NAE131093 NKA131086:NKA131093 NTW131086:NTW131093 ODS131086:ODS131093 ONO131086:ONO131093 OXK131086:OXK131093 PHG131086:PHG131093 PRC131086:PRC131093 QAY131086:QAY131093 QKU131086:QKU131093 QUQ131086:QUQ131093 REM131086:REM131093 ROI131086:ROI131093 RYE131086:RYE131093 SIA131086:SIA131093 SRW131086:SRW131093 TBS131086:TBS131093 TLO131086:TLO131093 TVK131086:TVK131093 UFG131086:UFG131093 UPC131086:UPC131093 UYY131086:UYY131093 VIU131086:VIU131093 VSQ131086:VSQ131093 WCM131086:WCM131093 WMI131086:WMI131093 WWE131086:WWE131093 W196622:W196629 JS196622:JS196629 TO196622:TO196629 ADK196622:ADK196629 ANG196622:ANG196629 AXC196622:AXC196629 BGY196622:BGY196629 BQU196622:BQU196629 CAQ196622:CAQ196629 CKM196622:CKM196629 CUI196622:CUI196629 DEE196622:DEE196629 DOA196622:DOA196629 DXW196622:DXW196629 EHS196622:EHS196629 ERO196622:ERO196629 FBK196622:FBK196629 FLG196622:FLG196629 FVC196622:FVC196629 GEY196622:GEY196629 GOU196622:GOU196629 GYQ196622:GYQ196629 HIM196622:HIM196629 HSI196622:HSI196629 ICE196622:ICE196629 IMA196622:IMA196629 IVW196622:IVW196629 JFS196622:JFS196629 JPO196622:JPO196629 JZK196622:JZK196629 KJG196622:KJG196629 KTC196622:KTC196629 LCY196622:LCY196629 LMU196622:LMU196629 LWQ196622:LWQ196629 MGM196622:MGM196629 MQI196622:MQI196629 NAE196622:NAE196629 NKA196622:NKA196629 NTW196622:NTW196629 ODS196622:ODS196629 ONO196622:ONO196629 OXK196622:OXK196629 PHG196622:PHG196629 PRC196622:PRC196629 QAY196622:QAY196629 QKU196622:QKU196629 QUQ196622:QUQ196629 REM196622:REM196629 ROI196622:ROI196629 RYE196622:RYE196629 SIA196622:SIA196629 SRW196622:SRW196629 TBS196622:TBS196629 TLO196622:TLO196629 TVK196622:TVK196629 UFG196622:UFG196629 UPC196622:UPC196629 UYY196622:UYY196629 VIU196622:VIU196629 VSQ196622:VSQ196629 WCM196622:WCM196629 WMI196622:WMI196629 WWE196622:WWE196629 W262158:W262165 JS262158:JS262165 TO262158:TO262165 ADK262158:ADK262165 ANG262158:ANG262165 AXC262158:AXC262165 BGY262158:BGY262165 BQU262158:BQU262165 CAQ262158:CAQ262165 CKM262158:CKM262165 CUI262158:CUI262165 DEE262158:DEE262165 DOA262158:DOA262165 DXW262158:DXW262165 EHS262158:EHS262165 ERO262158:ERO262165 FBK262158:FBK262165 FLG262158:FLG262165 FVC262158:FVC262165 GEY262158:GEY262165 GOU262158:GOU262165 GYQ262158:GYQ262165 HIM262158:HIM262165 HSI262158:HSI262165 ICE262158:ICE262165 IMA262158:IMA262165 IVW262158:IVW262165 JFS262158:JFS262165 JPO262158:JPO262165 JZK262158:JZK262165 KJG262158:KJG262165 KTC262158:KTC262165 LCY262158:LCY262165 LMU262158:LMU262165 LWQ262158:LWQ262165 MGM262158:MGM262165 MQI262158:MQI262165 NAE262158:NAE262165 NKA262158:NKA262165 NTW262158:NTW262165 ODS262158:ODS262165 ONO262158:ONO262165 OXK262158:OXK262165 PHG262158:PHG262165 PRC262158:PRC262165 QAY262158:QAY262165 QKU262158:QKU262165 QUQ262158:QUQ262165 REM262158:REM262165 ROI262158:ROI262165 RYE262158:RYE262165 SIA262158:SIA262165 SRW262158:SRW262165 TBS262158:TBS262165 TLO262158:TLO262165 TVK262158:TVK262165 UFG262158:UFG262165 UPC262158:UPC262165 UYY262158:UYY262165 VIU262158:VIU262165 VSQ262158:VSQ262165 WCM262158:WCM262165 WMI262158:WMI262165 WWE262158:WWE262165 W327694:W327701 JS327694:JS327701 TO327694:TO327701 ADK327694:ADK327701 ANG327694:ANG327701 AXC327694:AXC327701 BGY327694:BGY327701 BQU327694:BQU327701 CAQ327694:CAQ327701 CKM327694:CKM327701 CUI327694:CUI327701 DEE327694:DEE327701 DOA327694:DOA327701 DXW327694:DXW327701 EHS327694:EHS327701 ERO327694:ERO327701 FBK327694:FBK327701 FLG327694:FLG327701 FVC327694:FVC327701 GEY327694:GEY327701 GOU327694:GOU327701 GYQ327694:GYQ327701 HIM327694:HIM327701 HSI327694:HSI327701 ICE327694:ICE327701 IMA327694:IMA327701 IVW327694:IVW327701 JFS327694:JFS327701 JPO327694:JPO327701 JZK327694:JZK327701 KJG327694:KJG327701 KTC327694:KTC327701 LCY327694:LCY327701 LMU327694:LMU327701 LWQ327694:LWQ327701 MGM327694:MGM327701 MQI327694:MQI327701 NAE327694:NAE327701 NKA327694:NKA327701 NTW327694:NTW327701 ODS327694:ODS327701 ONO327694:ONO327701 OXK327694:OXK327701 PHG327694:PHG327701 PRC327694:PRC327701 QAY327694:QAY327701 QKU327694:QKU327701 QUQ327694:QUQ327701 REM327694:REM327701 ROI327694:ROI327701 RYE327694:RYE327701 SIA327694:SIA327701 SRW327694:SRW327701 TBS327694:TBS327701 TLO327694:TLO327701 TVK327694:TVK327701 UFG327694:UFG327701 UPC327694:UPC327701 UYY327694:UYY327701 VIU327694:VIU327701 VSQ327694:VSQ327701 WCM327694:WCM327701 WMI327694:WMI327701 WWE327694:WWE327701 W393230:W393237 JS393230:JS393237 TO393230:TO393237 ADK393230:ADK393237 ANG393230:ANG393237 AXC393230:AXC393237 BGY393230:BGY393237 BQU393230:BQU393237 CAQ393230:CAQ393237 CKM393230:CKM393237 CUI393230:CUI393237 DEE393230:DEE393237 DOA393230:DOA393237 DXW393230:DXW393237 EHS393230:EHS393237 ERO393230:ERO393237 FBK393230:FBK393237 FLG393230:FLG393237 FVC393230:FVC393237 GEY393230:GEY393237 GOU393230:GOU393237 GYQ393230:GYQ393237 HIM393230:HIM393237 HSI393230:HSI393237 ICE393230:ICE393237 IMA393230:IMA393237 IVW393230:IVW393237 JFS393230:JFS393237 JPO393230:JPO393237 JZK393230:JZK393237 KJG393230:KJG393237 KTC393230:KTC393237 LCY393230:LCY393237 LMU393230:LMU393237 LWQ393230:LWQ393237 MGM393230:MGM393237 MQI393230:MQI393237 NAE393230:NAE393237 NKA393230:NKA393237 NTW393230:NTW393237 ODS393230:ODS393237 ONO393230:ONO393237 OXK393230:OXK393237 PHG393230:PHG393237 PRC393230:PRC393237 QAY393230:QAY393237 QKU393230:QKU393237 QUQ393230:QUQ393237 REM393230:REM393237 ROI393230:ROI393237 RYE393230:RYE393237 SIA393230:SIA393237 SRW393230:SRW393237 TBS393230:TBS393237 TLO393230:TLO393237 TVK393230:TVK393237 UFG393230:UFG393237 UPC393230:UPC393237 UYY393230:UYY393237 VIU393230:VIU393237 VSQ393230:VSQ393237 WCM393230:WCM393237 WMI393230:WMI393237 WWE393230:WWE393237 W458766:W458773 JS458766:JS458773 TO458766:TO458773 ADK458766:ADK458773 ANG458766:ANG458773 AXC458766:AXC458773 BGY458766:BGY458773 BQU458766:BQU458773 CAQ458766:CAQ458773 CKM458766:CKM458773 CUI458766:CUI458773 DEE458766:DEE458773 DOA458766:DOA458773 DXW458766:DXW458773 EHS458766:EHS458773 ERO458766:ERO458773 FBK458766:FBK458773 FLG458766:FLG458773 FVC458766:FVC458773 GEY458766:GEY458773 GOU458766:GOU458773 GYQ458766:GYQ458773 HIM458766:HIM458773 HSI458766:HSI458773 ICE458766:ICE458773 IMA458766:IMA458773 IVW458766:IVW458773 JFS458766:JFS458773 JPO458766:JPO458773 JZK458766:JZK458773 KJG458766:KJG458773 KTC458766:KTC458773 LCY458766:LCY458773 LMU458766:LMU458773 LWQ458766:LWQ458773 MGM458766:MGM458773 MQI458766:MQI458773 NAE458766:NAE458773 NKA458766:NKA458773 NTW458766:NTW458773 ODS458766:ODS458773 ONO458766:ONO458773 OXK458766:OXK458773 PHG458766:PHG458773 PRC458766:PRC458773 QAY458766:QAY458773 QKU458766:QKU458773 QUQ458766:QUQ458773 REM458766:REM458773 ROI458766:ROI458773 RYE458766:RYE458773 SIA458766:SIA458773 SRW458766:SRW458773 TBS458766:TBS458773 TLO458766:TLO458773 TVK458766:TVK458773 UFG458766:UFG458773 UPC458766:UPC458773 UYY458766:UYY458773 VIU458766:VIU458773 VSQ458766:VSQ458773 WCM458766:WCM458773 WMI458766:WMI458773 WWE458766:WWE458773 W524302:W524309 JS524302:JS524309 TO524302:TO524309 ADK524302:ADK524309 ANG524302:ANG524309 AXC524302:AXC524309 BGY524302:BGY524309 BQU524302:BQU524309 CAQ524302:CAQ524309 CKM524302:CKM524309 CUI524302:CUI524309 DEE524302:DEE524309 DOA524302:DOA524309 DXW524302:DXW524309 EHS524302:EHS524309 ERO524302:ERO524309 FBK524302:FBK524309 FLG524302:FLG524309 FVC524302:FVC524309 GEY524302:GEY524309 GOU524302:GOU524309 GYQ524302:GYQ524309 HIM524302:HIM524309 HSI524302:HSI524309 ICE524302:ICE524309 IMA524302:IMA524309 IVW524302:IVW524309 JFS524302:JFS524309 JPO524302:JPO524309 JZK524302:JZK524309 KJG524302:KJG524309 KTC524302:KTC524309 LCY524302:LCY524309 LMU524302:LMU524309 LWQ524302:LWQ524309 MGM524302:MGM524309 MQI524302:MQI524309 NAE524302:NAE524309 NKA524302:NKA524309 NTW524302:NTW524309 ODS524302:ODS524309 ONO524302:ONO524309 OXK524302:OXK524309 PHG524302:PHG524309 PRC524302:PRC524309 QAY524302:QAY524309 QKU524302:QKU524309 QUQ524302:QUQ524309 REM524302:REM524309 ROI524302:ROI524309 RYE524302:RYE524309 SIA524302:SIA524309 SRW524302:SRW524309 TBS524302:TBS524309 TLO524302:TLO524309 TVK524302:TVK524309 UFG524302:UFG524309 UPC524302:UPC524309 UYY524302:UYY524309 VIU524302:VIU524309 VSQ524302:VSQ524309 WCM524302:WCM524309 WMI524302:WMI524309 WWE524302:WWE524309 W589838:W589845 JS589838:JS589845 TO589838:TO589845 ADK589838:ADK589845 ANG589838:ANG589845 AXC589838:AXC589845 BGY589838:BGY589845 BQU589838:BQU589845 CAQ589838:CAQ589845 CKM589838:CKM589845 CUI589838:CUI589845 DEE589838:DEE589845 DOA589838:DOA589845 DXW589838:DXW589845 EHS589838:EHS589845 ERO589838:ERO589845 FBK589838:FBK589845 FLG589838:FLG589845 FVC589838:FVC589845 GEY589838:GEY589845 GOU589838:GOU589845 GYQ589838:GYQ589845 HIM589838:HIM589845 HSI589838:HSI589845 ICE589838:ICE589845 IMA589838:IMA589845 IVW589838:IVW589845 JFS589838:JFS589845 JPO589838:JPO589845 JZK589838:JZK589845 KJG589838:KJG589845 KTC589838:KTC589845 LCY589838:LCY589845 LMU589838:LMU589845 LWQ589838:LWQ589845 MGM589838:MGM589845 MQI589838:MQI589845 NAE589838:NAE589845 NKA589838:NKA589845 NTW589838:NTW589845 ODS589838:ODS589845 ONO589838:ONO589845 OXK589838:OXK589845 PHG589838:PHG589845 PRC589838:PRC589845 QAY589838:QAY589845 QKU589838:QKU589845 QUQ589838:QUQ589845 REM589838:REM589845 ROI589838:ROI589845 RYE589838:RYE589845 SIA589838:SIA589845 SRW589838:SRW589845 TBS589838:TBS589845 TLO589838:TLO589845 TVK589838:TVK589845 UFG589838:UFG589845 UPC589838:UPC589845 UYY589838:UYY589845 VIU589838:VIU589845 VSQ589838:VSQ589845 WCM589838:WCM589845 WMI589838:WMI589845 WWE589838:WWE589845 W655374:W655381 JS655374:JS655381 TO655374:TO655381 ADK655374:ADK655381 ANG655374:ANG655381 AXC655374:AXC655381 BGY655374:BGY655381 BQU655374:BQU655381 CAQ655374:CAQ655381 CKM655374:CKM655381 CUI655374:CUI655381 DEE655374:DEE655381 DOA655374:DOA655381 DXW655374:DXW655381 EHS655374:EHS655381 ERO655374:ERO655381 FBK655374:FBK655381 FLG655374:FLG655381 FVC655374:FVC655381 GEY655374:GEY655381 GOU655374:GOU655381 GYQ655374:GYQ655381 HIM655374:HIM655381 HSI655374:HSI655381 ICE655374:ICE655381 IMA655374:IMA655381 IVW655374:IVW655381 JFS655374:JFS655381 JPO655374:JPO655381 JZK655374:JZK655381 KJG655374:KJG655381 KTC655374:KTC655381 LCY655374:LCY655381 LMU655374:LMU655381 LWQ655374:LWQ655381 MGM655374:MGM655381 MQI655374:MQI655381 NAE655374:NAE655381 NKA655374:NKA655381 NTW655374:NTW655381 ODS655374:ODS655381 ONO655374:ONO655381 OXK655374:OXK655381 PHG655374:PHG655381 PRC655374:PRC655381 QAY655374:QAY655381 QKU655374:QKU655381 QUQ655374:QUQ655381 REM655374:REM655381 ROI655374:ROI655381 RYE655374:RYE655381 SIA655374:SIA655381 SRW655374:SRW655381 TBS655374:TBS655381 TLO655374:TLO655381 TVK655374:TVK655381 UFG655374:UFG655381 UPC655374:UPC655381 UYY655374:UYY655381 VIU655374:VIU655381 VSQ655374:VSQ655381 WCM655374:WCM655381 WMI655374:WMI655381 WWE655374:WWE655381 W720910:W720917 JS720910:JS720917 TO720910:TO720917 ADK720910:ADK720917 ANG720910:ANG720917 AXC720910:AXC720917 BGY720910:BGY720917 BQU720910:BQU720917 CAQ720910:CAQ720917 CKM720910:CKM720917 CUI720910:CUI720917 DEE720910:DEE720917 DOA720910:DOA720917 DXW720910:DXW720917 EHS720910:EHS720917 ERO720910:ERO720917 FBK720910:FBK720917 FLG720910:FLG720917 FVC720910:FVC720917 GEY720910:GEY720917 GOU720910:GOU720917 GYQ720910:GYQ720917 HIM720910:HIM720917 HSI720910:HSI720917 ICE720910:ICE720917 IMA720910:IMA720917 IVW720910:IVW720917 JFS720910:JFS720917 JPO720910:JPO720917 JZK720910:JZK720917 KJG720910:KJG720917 KTC720910:KTC720917 LCY720910:LCY720917 LMU720910:LMU720917 LWQ720910:LWQ720917 MGM720910:MGM720917 MQI720910:MQI720917 NAE720910:NAE720917 NKA720910:NKA720917 NTW720910:NTW720917 ODS720910:ODS720917 ONO720910:ONO720917 OXK720910:OXK720917 PHG720910:PHG720917 PRC720910:PRC720917 QAY720910:QAY720917 QKU720910:QKU720917 QUQ720910:QUQ720917 REM720910:REM720917 ROI720910:ROI720917 RYE720910:RYE720917 SIA720910:SIA720917 SRW720910:SRW720917 TBS720910:TBS720917 TLO720910:TLO720917 TVK720910:TVK720917 UFG720910:UFG720917 UPC720910:UPC720917 UYY720910:UYY720917 VIU720910:VIU720917 VSQ720910:VSQ720917 WCM720910:WCM720917 WMI720910:WMI720917 WWE720910:WWE720917 W786446:W786453 JS786446:JS786453 TO786446:TO786453 ADK786446:ADK786453 ANG786446:ANG786453 AXC786446:AXC786453 BGY786446:BGY786453 BQU786446:BQU786453 CAQ786446:CAQ786453 CKM786446:CKM786453 CUI786446:CUI786453 DEE786446:DEE786453 DOA786446:DOA786453 DXW786446:DXW786453 EHS786446:EHS786453 ERO786446:ERO786453 FBK786446:FBK786453 FLG786446:FLG786453 FVC786446:FVC786453 GEY786446:GEY786453 GOU786446:GOU786453 GYQ786446:GYQ786453 HIM786446:HIM786453 HSI786446:HSI786453 ICE786446:ICE786453 IMA786446:IMA786453 IVW786446:IVW786453 JFS786446:JFS786453 JPO786446:JPO786453 JZK786446:JZK786453 KJG786446:KJG786453 KTC786446:KTC786453 LCY786446:LCY786453 LMU786446:LMU786453 LWQ786446:LWQ786453 MGM786446:MGM786453 MQI786446:MQI786453 NAE786446:NAE786453 NKA786446:NKA786453 NTW786446:NTW786453 ODS786446:ODS786453 ONO786446:ONO786453 OXK786446:OXK786453 PHG786446:PHG786453 PRC786446:PRC786453 QAY786446:QAY786453 QKU786446:QKU786453 QUQ786446:QUQ786453 REM786446:REM786453 ROI786446:ROI786453 RYE786446:RYE786453 SIA786446:SIA786453 SRW786446:SRW786453 TBS786446:TBS786453 TLO786446:TLO786453 TVK786446:TVK786453 UFG786446:UFG786453 UPC786446:UPC786453 UYY786446:UYY786453 VIU786446:VIU786453 VSQ786446:VSQ786453 WCM786446:WCM786453 WMI786446:WMI786453 WWE786446:WWE786453 W851982:W851989 JS851982:JS851989 TO851982:TO851989 ADK851982:ADK851989 ANG851982:ANG851989 AXC851982:AXC851989 BGY851982:BGY851989 BQU851982:BQU851989 CAQ851982:CAQ851989 CKM851982:CKM851989 CUI851982:CUI851989 DEE851982:DEE851989 DOA851982:DOA851989 DXW851982:DXW851989 EHS851982:EHS851989 ERO851982:ERO851989 FBK851982:FBK851989 FLG851982:FLG851989 FVC851982:FVC851989 GEY851982:GEY851989 GOU851982:GOU851989 GYQ851982:GYQ851989 HIM851982:HIM851989 HSI851982:HSI851989 ICE851982:ICE851989 IMA851982:IMA851989 IVW851982:IVW851989 JFS851982:JFS851989 JPO851982:JPO851989 JZK851982:JZK851989 KJG851982:KJG851989 KTC851982:KTC851989 LCY851982:LCY851989 LMU851982:LMU851989 LWQ851982:LWQ851989 MGM851982:MGM851989 MQI851982:MQI851989 NAE851982:NAE851989 NKA851982:NKA851989 NTW851982:NTW851989 ODS851982:ODS851989 ONO851982:ONO851989 OXK851982:OXK851989 PHG851982:PHG851989 PRC851982:PRC851989 QAY851982:QAY851989 QKU851982:QKU851989 QUQ851982:QUQ851989 REM851982:REM851989 ROI851982:ROI851989 RYE851982:RYE851989 SIA851982:SIA851989 SRW851982:SRW851989 TBS851982:TBS851989 TLO851982:TLO851989 TVK851982:TVK851989 UFG851982:UFG851989 UPC851982:UPC851989 UYY851982:UYY851989 VIU851982:VIU851989 VSQ851982:VSQ851989 WCM851982:WCM851989 WMI851982:WMI851989 WWE851982:WWE851989 W917518:W917525 JS917518:JS917525 TO917518:TO917525 ADK917518:ADK917525 ANG917518:ANG917525 AXC917518:AXC917525 BGY917518:BGY917525 BQU917518:BQU917525 CAQ917518:CAQ917525 CKM917518:CKM917525 CUI917518:CUI917525 DEE917518:DEE917525 DOA917518:DOA917525 DXW917518:DXW917525 EHS917518:EHS917525 ERO917518:ERO917525 FBK917518:FBK917525 FLG917518:FLG917525 FVC917518:FVC917525 GEY917518:GEY917525 GOU917518:GOU917525 GYQ917518:GYQ917525 HIM917518:HIM917525 HSI917518:HSI917525 ICE917518:ICE917525 IMA917518:IMA917525 IVW917518:IVW917525 JFS917518:JFS917525 JPO917518:JPO917525 JZK917518:JZK917525 KJG917518:KJG917525 KTC917518:KTC917525 LCY917518:LCY917525 LMU917518:LMU917525 LWQ917518:LWQ917525 MGM917518:MGM917525 MQI917518:MQI917525 NAE917518:NAE917525 NKA917518:NKA917525 NTW917518:NTW917525 ODS917518:ODS917525 ONO917518:ONO917525 OXK917518:OXK917525 PHG917518:PHG917525 PRC917518:PRC917525 QAY917518:QAY917525 QKU917518:QKU917525 QUQ917518:QUQ917525 REM917518:REM917525 ROI917518:ROI917525 RYE917518:RYE917525 SIA917518:SIA917525 SRW917518:SRW917525 TBS917518:TBS917525 TLO917518:TLO917525 TVK917518:TVK917525 UFG917518:UFG917525 UPC917518:UPC917525 UYY917518:UYY917525 VIU917518:VIU917525 VSQ917518:VSQ917525 WCM917518:WCM917525 WMI917518:WMI917525 WWE917518:WWE917525 W983054:W983061 JS983054:JS983061 TO983054:TO983061 ADK983054:ADK983061 ANG983054:ANG983061 AXC983054:AXC983061 BGY983054:BGY983061 BQU983054:BQU983061 CAQ983054:CAQ983061 CKM983054:CKM983061 CUI983054:CUI983061 DEE983054:DEE983061 DOA983054:DOA983061 DXW983054:DXW983061 EHS983054:EHS983061 ERO983054:ERO983061 FBK983054:FBK983061 FLG983054:FLG983061 FVC983054:FVC983061 GEY983054:GEY983061 GOU983054:GOU983061 GYQ983054:GYQ983061 HIM983054:HIM983061 HSI983054:HSI983061 ICE983054:ICE983061 IMA983054:IMA983061 IVW983054:IVW983061 JFS983054:JFS983061 JPO983054:JPO983061 JZK983054:JZK983061 KJG983054:KJG983061 KTC983054:KTC983061 LCY983054:LCY983061 LMU983054:LMU983061 LWQ983054:LWQ983061 MGM983054:MGM983061 MQI983054:MQI983061 NAE983054:NAE983061 NKA983054:NKA983061 NTW983054:NTW983061 ODS983054:ODS983061 ONO983054:ONO983061 OXK983054:OXK983061 PHG983054:PHG983061 PRC983054:PRC983061 QAY983054:QAY983061 QKU983054:QKU983061 QUQ983054:QUQ983061 REM983054:REM983061 ROI983054:ROI983061 RYE983054:RYE983061 SIA983054:SIA983061 SRW983054:SRW983061 TBS983054:TBS983061 TLO983054:TLO983061 TVK983054:TVK983061 UFG983054:UFG983061 UPC983054:UPC983061 UYY983054:UYY983061 VIU983054:VIU983061 VSQ983054:VSQ983061 WCM983054:WCM983061 JS18:JS25 TO18:TO25 ADK18:ADK25 ANG18:ANG25 AXC18:AXC25 BGY18:BGY25 BQU18:BQU25 CAQ18:CAQ25 CKM18:CKM25 CUI18:CUI25 DEE18:DEE25 DOA18:DOA25 DXW18:DXW25 EHS18:EHS25 ERO18:ERO25 FBK18:FBK25 FLG18:FLG25 FVC18:FVC25 GEY18:GEY25 GOU18:GOU25 GYQ18:GYQ25 HIM18:HIM25 HSI18:HSI25 ICE18:ICE25 IMA18:IMA25 IVW18:IVW25 JFS18:JFS25 JPO18:JPO25 JZK18:JZK25 KJG18:KJG25 KTC18:KTC25 LCY18:LCY25 LMU18:LMU25 LWQ18:LWQ25 MGM18:MGM25 MQI18:MQI25 NAE18:NAE25 NKA18:NKA25 NTW18:NTW25 ODS18:ODS25 ONO18:ONO25 OXK18:OXK25 PHG18:PHG25 PRC18:PRC25 QAY18:QAY25 QKU18:QKU25 QUQ18:QUQ25 REM18:REM25 ROI18:ROI25 RYE18:RYE25 SIA18:SIA25 SRW18:SRW25 TBS18:TBS25 TLO18:TLO25 TVK18:TVK25 UFG18:UFG25 UPC18:UPC25 UYY18:UYY25 VIU18:VIU25 VSQ18:VSQ25 WCM18:WCM25 WMI18:WMI25 WWE18:WWE25" xr:uid="{00000000-0002-0000-0B00-000006000000}">
      <formula1>900</formula1>
    </dataValidation>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xr:uid="{00000000-0002-0000-0B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 T25" xr:uid="{00000000-0002-0000-0B00-000008000000}">
      <formula1>900</formula1>
    </dataValidation>
    <dataValidation type="list" allowBlank="1" showInputMessage="1" showErrorMessage="1" errorTitle="Ошибка" error="Выберите значение из списка" prompt="Выберите значение из списка" sqref="O23" xr:uid="{00000000-0002-0000-0B00-000009000000}">
      <formula1>kind_of_cons</formula1>
    </dataValidation>
    <dataValidation type="decimal" allowBlank="1" showErrorMessage="1" errorTitle="Ошибка" error="Допускается ввод только действительных чисел!" sqref="O24" xr:uid="{304CA2EA-A576-456F-95E2-E199ED27A598}">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49</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7"/>
      <c r="B13" s="667"/>
      <c r="C13" s="667"/>
      <c r="D13" s="276">
        <v>1</v>
      </c>
      <c r="F13" s="165" t="str">
        <f>"4."&amp;mergeValue(A13) &amp;"."&amp;mergeValue(B13)&amp;"."&amp;mergeValue(C13)&amp;"."&amp;mergeValue(D13)</f>
        <v>4.1.1.1.1</v>
      </c>
      <c r="G13" s="339" t="s">
        <v>477</v>
      </c>
      <c r="H13" s="259"/>
      <c r="I13" s="668" t="s">
        <v>569</v>
      </c>
      <c r="J13" s="271"/>
      <c r="K13" s="183"/>
      <c r="L13" s="183"/>
      <c r="M13" s="183"/>
      <c r="N13" s="183"/>
      <c r="O13" s="183"/>
      <c r="P13" s="183"/>
      <c r="Q13" s="183"/>
      <c r="R13" s="183"/>
      <c r="S13" s="183"/>
      <c r="T13" s="183"/>
    </row>
    <row r="14" spans="1:20" s="138" customFormat="1" ht="18.75">
      <c r="A14" s="667"/>
      <c r="B14" s="667"/>
      <c r="C14" s="667"/>
      <c r="D14" s="276"/>
      <c r="F14" s="272"/>
      <c r="G14" s="130" t="s">
        <v>4</v>
      </c>
      <c r="H14" s="277"/>
      <c r="I14" s="668"/>
      <c r="J14" s="271"/>
      <c r="K14" s="183"/>
      <c r="L14" s="183"/>
      <c r="M14" s="183"/>
      <c r="N14" s="183"/>
      <c r="O14" s="183"/>
      <c r="P14" s="183"/>
      <c r="Q14" s="183"/>
      <c r="R14" s="183"/>
      <c r="S14" s="183"/>
      <c r="T14" s="183"/>
    </row>
    <row r="15" spans="1:20" s="138" customFormat="1" ht="18.75">
      <c r="A15" s="667"/>
      <c r="B15" s="667"/>
      <c r="C15" s="276"/>
      <c r="D15" s="276"/>
      <c r="F15" s="340"/>
      <c r="G15" s="168" t="s">
        <v>401</v>
      </c>
      <c r="H15" s="341"/>
      <c r="I15" s="342"/>
      <c r="J15" s="271"/>
      <c r="K15" s="183"/>
      <c r="L15" s="183"/>
      <c r="M15" s="183"/>
      <c r="N15" s="183"/>
      <c r="O15" s="183"/>
      <c r="P15" s="183"/>
      <c r="Q15" s="183"/>
      <c r="R15" s="183"/>
      <c r="S15" s="183"/>
      <c r="T15" s="183"/>
    </row>
    <row r="16" spans="1:20" s="138" customFormat="1" ht="18.75">
      <c r="A16" s="667"/>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C00-000000000000}">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hidden="1" customWidth="1"/>
    <col min="16"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34" width="10.5703125" style="173"/>
    <col min="35" max="256" width="10.5703125" style="31"/>
    <col min="257" max="264" width="0" style="31" hidden="1" customWidth="1"/>
    <col min="265" max="265" width="3.7109375" style="31" customWidth="1"/>
    <col min="266" max="266" width="3.85546875" style="31" customWidth="1"/>
    <col min="267" max="267" width="3.7109375" style="31" customWidth="1"/>
    <col min="268" max="268" width="12.7109375" style="31" customWidth="1"/>
    <col min="269" max="269" width="52.7109375" style="31" customWidth="1"/>
    <col min="270" max="273" width="0" style="31" hidden="1" customWidth="1"/>
    <col min="274" max="274" width="12.28515625" style="31" customWidth="1"/>
    <col min="275" max="275" width="6.42578125" style="31" customWidth="1"/>
    <col min="276" max="276" width="12.28515625" style="31" customWidth="1"/>
    <col min="277" max="277" width="0" style="31" hidden="1" customWidth="1"/>
    <col min="278" max="278" width="3.7109375" style="31" customWidth="1"/>
    <col min="279" max="279" width="11.140625" style="31" bestFit="1" customWidth="1"/>
    <col min="280" max="281" width="10.5703125" style="31"/>
    <col min="282" max="282" width="11.140625" style="31" customWidth="1"/>
    <col min="283" max="512" width="10.5703125" style="31"/>
    <col min="513" max="520" width="0" style="31" hidden="1" customWidth="1"/>
    <col min="521" max="521" width="3.7109375" style="31" customWidth="1"/>
    <col min="522" max="522" width="3.85546875" style="31" customWidth="1"/>
    <col min="523" max="523" width="3.7109375" style="31" customWidth="1"/>
    <col min="524" max="524" width="12.7109375" style="31" customWidth="1"/>
    <col min="525" max="525" width="52.7109375" style="31" customWidth="1"/>
    <col min="526" max="529" width="0" style="31" hidden="1" customWidth="1"/>
    <col min="530" max="530" width="12.28515625" style="31" customWidth="1"/>
    <col min="531" max="531" width="6.42578125" style="31" customWidth="1"/>
    <col min="532" max="532" width="12.28515625" style="31" customWidth="1"/>
    <col min="533" max="533" width="0" style="31" hidden="1" customWidth="1"/>
    <col min="534" max="534" width="3.7109375" style="31" customWidth="1"/>
    <col min="535" max="535" width="11.140625" style="31" bestFit="1" customWidth="1"/>
    <col min="536" max="537" width="10.5703125" style="31"/>
    <col min="538" max="538" width="11.140625" style="31" customWidth="1"/>
    <col min="539" max="768" width="10.5703125" style="31"/>
    <col min="769" max="776" width="0" style="31" hidden="1" customWidth="1"/>
    <col min="777" max="777" width="3.7109375" style="31" customWidth="1"/>
    <col min="778" max="778" width="3.85546875" style="31" customWidth="1"/>
    <col min="779" max="779" width="3.7109375" style="31" customWidth="1"/>
    <col min="780" max="780" width="12.7109375" style="31" customWidth="1"/>
    <col min="781" max="781" width="52.7109375" style="31" customWidth="1"/>
    <col min="782" max="785" width="0" style="31" hidden="1" customWidth="1"/>
    <col min="786" max="786" width="12.28515625" style="31" customWidth="1"/>
    <col min="787" max="787" width="6.42578125" style="31" customWidth="1"/>
    <col min="788" max="788" width="12.28515625" style="31" customWidth="1"/>
    <col min="789" max="789" width="0" style="31" hidden="1" customWidth="1"/>
    <col min="790" max="790" width="3.7109375" style="31" customWidth="1"/>
    <col min="791" max="791" width="11.140625" style="31" bestFit="1" customWidth="1"/>
    <col min="792" max="793" width="10.5703125" style="31"/>
    <col min="794" max="794" width="11.140625" style="31" customWidth="1"/>
    <col min="795" max="1024" width="10.5703125" style="31"/>
    <col min="1025" max="1032" width="0" style="31" hidden="1" customWidth="1"/>
    <col min="1033" max="1033" width="3.7109375" style="31" customWidth="1"/>
    <col min="1034" max="1034" width="3.85546875" style="31" customWidth="1"/>
    <col min="1035" max="1035" width="3.7109375" style="31" customWidth="1"/>
    <col min="1036" max="1036" width="12.7109375" style="31" customWidth="1"/>
    <col min="1037" max="1037" width="52.7109375" style="31" customWidth="1"/>
    <col min="1038" max="1041" width="0" style="31" hidden="1" customWidth="1"/>
    <col min="1042" max="1042" width="12.28515625" style="31" customWidth="1"/>
    <col min="1043" max="1043" width="6.42578125" style="31" customWidth="1"/>
    <col min="1044" max="1044" width="12.28515625" style="31" customWidth="1"/>
    <col min="1045" max="1045" width="0" style="31" hidden="1" customWidth="1"/>
    <col min="1046" max="1046" width="3.7109375" style="31" customWidth="1"/>
    <col min="1047" max="1047" width="11.140625" style="31" bestFit="1" customWidth="1"/>
    <col min="1048" max="1049" width="10.5703125" style="31"/>
    <col min="1050" max="1050" width="11.140625" style="31" customWidth="1"/>
    <col min="1051" max="1280" width="10.5703125" style="31"/>
    <col min="1281" max="1288" width="0" style="31" hidden="1" customWidth="1"/>
    <col min="1289" max="1289" width="3.7109375" style="31" customWidth="1"/>
    <col min="1290" max="1290" width="3.85546875" style="31" customWidth="1"/>
    <col min="1291" max="1291" width="3.7109375" style="31" customWidth="1"/>
    <col min="1292" max="1292" width="12.7109375" style="31" customWidth="1"/>
    <col min="1293" max="1293" width="52.7109375" style="31" customWidth="1"/>
    <col min="1294" max="1297" width="0" style="31" hidden="1" customWidth="1"/>
    <col min="1298" max="1298" width="12.28515625" style="31" customWidth="1"/>
    <col min="1299" max="1299" width="6.42578125" style="31" customWidth="1"/>
    <col min="1300" max="1300" width="12.28515625" style="31" customWidth="1"/>
    <col min="1301" max="1301" width="0" style="31" hidden="1" customWidth="1"/>
    <col min="1302" max="1302" width="3.7109375" style="31" customWidth="1"/>
    <col min="1303" max="1303" width="11.140625" style="31" bestFit="1" customWidth="1"/>
    <col min="1304" max="1305" width="10.5703125" style="31"/>
    <col min="1306" max="1306" width="11.140625" style="31" customWidth="1"/>
    <col min="1307" max="1536" width="10.5703125" style="31"/>
    <col min="1537" max="1544" width="0" style="31" hidden="1" customWidth="1"/>
    <col min="1545" max="1545" width="3.7109375" style="31" customWidth="1"/>
    <col min="1546" max="1546" width="3.85546875" style="31" customWidth="1"/>
    <col min="1547" max="1547" width="3.7109375" style="31" customWidth="1"/>
    <col min="1548" max="1548" width="12.7109375" style="31" customWidth="1"/>
    <col min="1549" max="1549" width="52.7109375" style="31" customWidth="1"/>
    <col min="1550" max="1553" width="0" style="31" hidden="1" customWidth="1"/>
    <col min="1554" max="1554" width="12.28515625" style="31" customWidth="1"/>
    <col min="1555" max="1555" width="6.42578125" style="31" customWidth="1"/>
    <col min="1556" max="1556" width="12.28515625" style="31" customWidth="1"/>
    <col min="1557" max="1557" width="0" style="31" hidden="1" customWidth="1"/>
    <col min="1558" max="1558" width="3.7109375" style="31" customWidth="1"/>
    <col min="1559" max="1559" width="11.140625" style="31" bestFit="1" customWidth="1"/>
    <col min="1560" max="1561" width="10.5703125" style="31"/>
    <col min="1562" max="1562" width="11.140625" style="31" customWidth="1"/>
    <col min="1563" max="1792" width="10.5703125" style="31"/>
    <col min="1793" max="1800" width="0" style="31" hidden="1" customWidth="1"/>
    <col min="1801" max="1801" width="3.7109375" style="31" customWidth="1"/>
    <col min="1802" max="1802" width="3.85546875" style="31" customWidth="1"/>
    <col min="1803" max="1803" width="3.7109375" style="31" customWidth="1"/>
    <col min="1804" max="1804" width="12.7109375" style="31" customWidth="1"/>
    <col min="1805" max="1805" width="52.7109375" style="31" customWidth="1"/>
    <col min="1806" max="1809" width="0" style="31" hidden="1" customWidth="1"/>
    <col min="1810" max="1810" width="12.28515625" style="31" customWidth="1"/>
    <col min="1811" max="1811" width="6.42578125" style="31" customWidth="1"/>
    <col min="1812" max="1812" width="12.28515625" style="31" customWidth="1"/>
    <col min="1813" max="1813" width="0" style="31" hidden="1" customWidth="1"/>
    <col min="1814" max="1814" width="3.7109375" style="31" customWidth="1"/>
    <col min="1815" max="1815" width="11.140625" style="31" bestFit="1" customWidth="1"/>
    <col min="1816" max="1817" width="10.5703125" style="31"/>
    <col min="1818" max="1818" width="11.140625" style="31" customWidth="1"/>
    <col min="1819" max="2048" width="10.5703125" style="31"/>
    <col min="2049" max="2056" width="0" style="31" hidden="1" customWidth="1"/>
    <col min="2057" max="2057" width="3.7109375" style="31" customWidth="1"/>
    <col min="2058" max="2058" width="3.85546875" style="31" customWidth="1"/>
    <col min="2059" max="2059" width="3.7109375" style="31" customWidth="1"/>
    <col min="2060" max="2060" width="12.7109375" style="31" customWidth="1"/>
    <col min="2061" max="2061" width="52.7109375" style="31" customWidth="1"/>
    <col min="2062" max="2065" width="0" style="31" hidden="1" customWidth="1"/>
    <col min="2066" max="2066" width="12.28515625" style="31" customWidth="1"/>
    <col min="2067" max="2067" width="6.42578125" style="31" customWidth="1"/>
    <col min="2068" max="2068" width="12.28515625" style="31" customWidth="1"/>
    <col min="2069" max="2069" width="0" style="31" hidden="1" customWidth="1"/>
    <col min="2070" max="2070" width="3.7109375" style="31" customWidth="1"/>
    <col min="2071" max="2071" width="11.140625" style="31" bestFit="1" customWidth="1"/>
    <col min="2072" max="2073" width="10.5703125" style="31"/>
    <col min="2074" max="2074" width="11.140625" style="31" customWidth="1"/>
    <col min="2075" max="2304" width="10.5703125" style="31"/>
    <col min="2305" max="2312" width="0" style="31" hidden="1" customWidth="1"/>
    <col min="2313" max="2313" width="3.7109375" style="31" customWidth="1"/>
    <col min="2314" max="2314" width="3.85546875" style="31" customWidth="1"/>
    <col min="2315" max="2315" width="3.7109375" style="31" customWidth="1"/>
    <col min="2316" max="2316" width="12.7109375" style="31" customWidth="1"/>
    <col min="2317" max="2317" width="52.7109375" style="31" customWidth="1"/>
    <col min="2318" max="2321" width="0" style="31" hidden="1" customWidth="1"/>
    <col min="2322" max="2322" width="12.28515625" style="31" customWidth="1"/>
    <col min="2323" max="2323" width="6.42578125" style="31" customWidth="1"/>
    <col min="2324" max="2324" width="12.28515625" style="31" customWidth="1"/>
    <col min="2325" max="2325" width="0" style="31" hidden="1" customWidth="1"/>
    <col min="2326" max="2326" width="3.7109375" style="31" customWidth="1"/>
    <col min="2327" max="2327" width="11.140625" style="31" bestFit="1" customWidth="1"/>
    <col min="2328" max="2329" width="10.5703125" style="31"/>
    <col min="2330" max="2330" width="11.140625" style="31" customWidth="1"/>
    <col min="2331" max="2560" width="10.5703125" style="31"/>
    <col min="2561" max="2568" width="0" style="31" hidden="1" customWidth="1"/>
    <col min="2569" max="2569" width="3.7109375" style="31" customWidth="1"/>
    <col min="2570" max="2570" width="3.85546875" style="31" customWidth="1"/>
    <col min="2571" max="2571" width="3.7109375" style="31" customWidth="1"/>
    <col min="2572" max="2572" width="12.7109375" style="31" customWidth="1"/>
    <col min="2573" max="2573" width="52.7109375" style="31" customWidth="1"/>
    <col min="2574" max="2577" width="0" style="31" hidden="1" customWidth="1"/>
    <col min="2578" max="2578" width="12.28515625" style="31" customWidth="1"/>
    <col min="2579" max="2579" width="6.42578125" style="31" customWidth="1"/>
    <col min="2580" max="2580" width="12.28515625" style="31" customWidth="1"/>
    <col min="2581" max="2581" width="0" style="31" hidden="1" customWidth="1"/>
    <col min="2582" max="2582" width="3.7109375" style="31" customWidth="1"/>
    <col min="2583" max="2583" width="11.140625" style="31" bestFit="1" customWidth="1"/>
    <col min="2584" max="2585" width="10.5703125" style="31"/>
    <col min="2586" max="2586" width="11.140625" style="31" customWidth="1"/>
    <col min="2587" max="2816" width="10.5703125" style="31"/>
    <col min="2817" max="2824" width="0" style="31" hidden="1" customWidth="1"/>
    <col min="2825" max="2825" width="3.7109375" style="31" customWidth="1"/>
    <col min="2826" max="2826" width="3.85546875" style="31" customWidth="1"/>
    <col min="2827" max="2827" width="3.7109375" style="31" customWidth="1"/>
    <col min="2828" max="2828" width="12.7109375" style="31" customWidth="1"/>
    <col min="2829" max="2829" width="52.7109375" style="31" customWidth="1"/>
    <col min="2830" max="2833" width="0" style="31" hidden="1" customWidth="1"/>
    <col min="2834" max="2834" width="12.28515625" style="31" customWidth="1"/>
    <col min="2835" max="2835" width="6.42578125" style="31" customWidth="1"/>
    <col min="2836" max="2836" width="12.28515625" style="31" customWidth="1"/>
    <col min="2837" max="2837" width="0" style="31" hidden="1" customWidth="1"/>
    <col min="2838" max="2838" width="3.7109375" style="31" customWidth="1"/>
    <col min="2839" max="2839" width="11.140625" style="31" bestFit="1" customWidth="1"/>
    <col min="2840" max="2841" width="10.5703125" style="31"/>
    <col min="2842" max="2842" width="11.140625" style="31" customWidth="1"/>
    <col min="2843" max="3072" width="10.5703125" style="31"/>
    <col min="3073" max="3080" width="0" style="31" hidden="1" customWidth="1"/>
    <col min="3081" max="3081" width="3.7109375" style="31" customWidth="1"/>
    <col min="3082" max="3082" width="3.85546875" style="31" customWidth="1"/>
    <col min="3083" max="3083" width="3.7109375" style="31" customWidth="1"/>
    <col min="3084" max="3084" width="12.7109375" style="31" customWidth="1"/>
    <col min="3085" max="3085" width="52.7109375" style="31" customWidth="1"/>
    <col min="3086" max="3089" width="0" style="31" hidden="1" customWidth="1"/>
    <col min="3090" max="3090" width="12.28515625" style="31" customWidth="1"/>
    <col min="3091" max="3091" width="6.42578125" style="31" customWidth="1"/>
    <col min="3092" max="3092" width="12.28515625" style="31" customWidth="1"/>
    <col min="3093" max="3093" width="0" style="31" hidden="1" customWidth="1"/>
    <col min="3094" max="3094" width="3.7109375" style="31" customWidth="1"/>
    <col min="3095" max="3095" width="11.140625" style="31" bestFit="1" customWidth="1"/>
    <col min="3096" max="3097" width="10.5703125" style="31"/>
    <col min="3098" max="3098" width="11.140625" style="31" customWidth="1"/>
    <col min="3099" max="3328" width="10.5703125" style="31"/>
    <col min="3329" max="3336" width="0" style="31" hidden="1" customWidth="1"/>
    <col min="3337" max="3337" width="3.7109375" style="31" customWidth="1"/>
    <col min="3338" max="3338" width="3.85546875" style="31" customWidth="1"/>
    <col min="3339" max="3339" width="3.7109375" style="31" customWidth="1"/>
    <col min="3340" max="3340" width="12.7109375" style="31" customWidth="1"/>
    <col min="3341" max="3341" width="52.7109375" style="31" customWidth="1"/>
    <col min="3342" max="3345" width="0" style="31" hidden="1" customWidth="1"/>
    <col min="3346" max="3346" width="12.28515625" style="31" customWidth="1"/>
    <col min="3347" max="3347" width="6.42578125" style="31" customWidth="1"/>
    <col min="3348" max="3348" width="12.28515625" style="31" customWidth="1"/>
    <col min="3349" max="3349" width="0" style="31" hidden="1" customWidth="1"/>
    <col min="3350" max="3350" width="3.7109375" style="31" customWidth="1"/>
    <col min="3351" max="3351" width="11.140625" style="31" bestFit="1" customWidth="1"/>
    <col min="3352" max="3353" width="10.5703125" style="31"/>
    <col min="3354" max="3354" width="11.140625" style="31" customWidth="1"/>
    <col min="3355" max="3584" width="10.5703125" style="31"/>
    <col min="3585" max="3592" width="0" style="31" hidden="1" customWidth="1"/>
    <col min="3593" max="3593" width="3.7109375" style="31" customWidth="1"/>
    <col min="3594" max="3594" width="3.85546875" style="31" customWidth="1"/>
    <col min="3595" max="3595" width="3.7109375" style="31" customWidth="1"/>
    <col min="3596" max="3596" width="12.7109375" style="31" customWidth="1"/>
    <col min="3597" max="3597" width="52.7109375" style="31" customWidth="1"/>
    <col min="3598" max="3601" width="0" style="31" hidden="1" customWidth="1"/>
    <col min="3602" max="3602" width="12.28515625" style="31" customWidth="1"/>
    <col min="3603" max="3603" width="6.42578125" style="31" customWidth="1"/>
    <col min="3604" max="3604" width="12.28515625" style="31" customWidth="1"/>
    <col min="3605" max="3605" width="0" style="31" hidden="1" customWidth="1"/>
    <col min="3606" max="3606" width="3.7109375" style="31" customWidth="1"/>
    <col min="3607" max="3607" width="11.140625" style="31" bestFit="1" customWidth="1"/>
    <col min="3608" max="3609" width="10.5703125" style="31"/>
    <col min="3610" max="3610" width="11.140625" style="31" customWidth="1"/>
    <col min="3611" max="3840" width="10.5703125" style="31"/>
    <col min="3841" max="3848" width="0" style="31" hidden="1" customWidth="1"/>
    <col min="3849" max="3849" width="3.7109375" style="31" customWidth="1"/>
    <col min="3850" max="3850" width="3.85546875" style="31" customWidth="1"/>
    <col min="3851" max="3851" width="3.7109375" style="31" customWidth="1"/>
    <col min="3852" max="3852" width="12.7109375" style="31" customWidth="1"/>
    <col min="3853" max="3853" width="52.7109375" style="31" customWidth="1"/>
    <col min="3854" max="3857" width="0" style="31" hidden="1" customWidth="1"/>
    <col min="3858" max="3858" width="12.28515625" style="31" customWidth="1"/>
    <col min="3859" max="3859" width="6.42578125" style="31" customWidth="1"/>
    <col min="3860" max="3860" width="12.28515625" style="31" customWidth="1"/>
    <col min="3861" max="3861" width="0" style="31" hidden="1" customWidth="1"/>
    <col min="3862" max="3862" width="3.7109375" style="31" customWidth="1"/>
    <col min="3863" max="3863" width="11.140625" style="31" bestFit="1" customWidth="1"/>
    <col min="3864" max="3865" width="10.5703125" style="31"/>
    <col min="3866" max="3866" width="11.140625" style="31" customWidth="1"/>
    <col min="3867" max="4096" width="10.5703125" style="31"/>
    <col min="4097" max="4104" width="0" style="31" hidden="1" customWidth="1"/>
    <col min="4105" max="4105" width="3.7109375" style="31" customWidth="1"/>
    <col min="4106" max="4106" width="3.85546875" style="31" customWidth="1"/>
    <col min="4107" max="4107" width="3.7109375" style="31" customWidth="1"/>
    <col min="4108" max="4108" width="12.7109375" style="31" customWidth="1"/>
    <col min="4109" max="4109" width="52.7109375" style="31" customWidth="1"/>
    <col min="4110" max="4113" width="0" style="31" hidden="1" customWidth="1"/>
    <col min="4114" max="4114" width="12.28515625" style="31" customWidth="1"/>
    <col min="4115" max="4115" width="6.42578125" style="31" customWidth="1"/>
    <col min="4116" max="4116" width="12.28515625" style="31" customWidth="1"/>
    <col min="4117" max="4117" width="0" style="31" hidden="1" customWidth="1"/>
    <col min="4118" max="4118" width="3.7109375" style="31" customWidth="1"/>
    <col min="4119" max="4119" width="11.140625" style="31" bestFit="1" customWidth="1"/>
    <col min="4120" max="4121" width="10.5703125" style="31"/>
    <col min="4122" max="4122" width="11.140625" style="31" customWidth="1"/>
    <col min="4123" max="4352" width="10.5703125" style="31"/>
    <col min="4353" max="4360" width="0" style="31" hidden="1" customWidth="1"/>
    <col min="4361" max="4361" width="3.7109375" style="31" customWidth="1"/>
    <col min="4362" max="4362" width="3.85546875" style="31" customWidth="1"/>
    <col min="4363" max="4363" width="3.7109375" style="31" customWidth="1"/>
    <col min="4364" max="4364" width="12.7109375" style="31" customWidth="1"/>
    <col min="4365" max="4365" width="52.7109375" style="31" customWidth="1"/>
    <col min="4366" max="4369" width="0" style="31" hidden="1" customWidth="1"/>
    <col min="4370" max="4370" width="12.28515625" style="31" customWidth="1"/>
    <col min="4371" max="4371" width="6.42578125" style="31" customWidth="1"/>
    <col min="4372" max="4372" width="12.28515625" style="31" customWidth="1"/>
    <col min="4373" max="4373" width="0" style="31" hidden="1" customWidth="1"/>
    <col min="4374" max="4374" width="3.7109375" style="31" customWidth="1"/>
    <col min="4375" max="4375" width="11.140625" style="31" bestFit="1" customWidth="1"/>
    <col min="4376" max="4377" width="10.5703125" style="31"/>
    <col min="4378" max="4378" width="11.140625" style="31" customWidth="1"/>
    <col min="4379" max="4608" width="10.5703125" style="31"/>
    <col min="4609" max="4616" width="0" style="31" hidden="1" customWidth="1"/>
    <col min="4617" max="4617" width="3.7109375" style="31" customWidth="1"/>
    <col min="4618" max="4618" width="3.85546875" style="31" customWidth="1"/>
    <col min="4619" max="4619" width="3.7109375" style="31" customWidth="1"/>
    <col min="4620" max="4620" width="12.7109375" style="31" customWidth="1"/>
    <col min="4621" max="4621" width="52.7109375" style="31" customWidth="1"/>
    <col min="4622" max="4625" width="0" style="31" hidden="1" customWidth="1"/>
    <col min="4626" max="4626" width="12.28515625" style="31" customWidth="1"/>
    <col min="4627" max="4627" width="6.42578125" style="31" customWidth="1"/>
    <col min="4628" max="4628" width="12.28515625" style="31" customWidth="1"/>
    <col min="4629" max="4629" width="0" style="31" hidden="1" customWidth="1"/>
    <col min="4630" max="4630" width="3.7109375" style="31" customWidth="1"/>
    <col min="4631" max="4631" width="11.140625" style="31" bestFit="1" customWidth="1"/>
    <col min="4632" max="4633" width="10.5703125" style="31"/>
    <col min="4634" max="4634" width="11.140625" style="31" customWidth="1"/>
    <col min="4635" max="4864" width="10.5703125" style="31"/>
    <col min="4865" max="4872" width="0" style="31" hidden="1" customWidth="1"/>
    <col min="4873" max="4873" width="3.7109375" style="31" customWidth="1"/>
    <col min="4874" max="4874" width="3.85546875" style="31" customWidth="1"/>
    <col min="4875" max="4875" width="3.7109375" style="31" customWidth="1"/>
    <col min="4876" max="4876" width="12.7109375" style="31" customWidth="1"/>
    <col min="4877" max="4877" width="52.7109375" style="31" customWidth="1"/>
    <col min="4878" max="4881" width="0" style="31" hidden="1" customWidth="1"/>
    <col min="4882" max="4882" width="12.28515625" style="31" customWidth="1"/>
    <col min="4883" max="4883" width="6.42578125" style="31" customWidth="1"/>
    <col min="4884" max="4884" width="12.28515625" style="31" customWidth="1"/>
    <col min="4885" max="4885" width="0" style="31" hidden="1" customWidth="1"/>
    <col min="4886" max="4886" width="3.7109375" style="31" customWidth="1"/>
    <col min="4887" max="4887" width="11.140625" style="31" bestFit="1" customWidth="1"/>
    <col min="4888" max="4889" width="10.5703125" style="31"/>
    <col min="4890" max="4890" width="11.140625" style="31" customWidth="1"/>
    <col min="4891" max="5120" width="10.5703125" style="31"/>
    <col min="5121" max="5128" width="0" style="31" hidden="1" customWidth="1"/>
    <col min="5129" max="5129" width="3.7109375" style="31" customWidth="1"/>
    <col min="5130" max="5130" width="3.85546875" style="31" customWidth="1"/>
    <col min="5131" max="5131" width="3.7109375" style="31" customWidth="1"/>
    <col min="5132" max="5132" width="12.7109375" style="31" customWidth="1"/>
    <col min="5133" max="5133" width="52.7109375" style="31" customWidth="1"/>
    <col min="5134" max="5137" width="0" style="31" hidden="1" customWidth="1"/>
    <col min="5138" max="5138" width="12.28515625" style="31" customWidth="1"/>
    <col min="5139" max="5139" width="6.42578125" style="31" customWidth="1"/>
    <col min="5140" max="5140" width="12.28515625" style="31" customWidth="1"/>
    <col min="5141" max="5141" width="0" style="31" hidden="1" customWidth="1"/>
    <col min="5142" max="5142" width="3.7109375" style="31" customWidth="1"/>
    <col min="5143" max="5143" width="11.140625" style="31" bestFit="1" customWidth="1"/>
    <col min="5144" max="5145" width="10.5703125" style="31"/>
    <col min="5146" max="5146" width="11.140625" style="31" customWidth="1"/>
    <col min="5147" max="5376" width="10.5703125" style="31"/>
    <col min="5377" max="5384" width="0" style="31" hidden="1" customWidth="1"/>
    <col min="5385" max="5385" width="3.7109375" style="31" customWidth="1"/>
    <col min="5386" max="5386" width="3.85546875" style="31" customWidth="1"/>
    <col min="5387" max="5387" width="3.7109375" style="31" customWidth="1"/>
    <col min="5388" max="5388" width="12.7109375" style="31" customWidth="1"/>
    <col min="5389" max="5389" width="52.7109375" style="31" customWidth="1"/>
    <col min="5390" max="5393" width="0" style="31" hidden="1" customWidth="1"/>
    <col min="5394" max="5394" width="12.28515625" style="31" customWidth="1"/>
    <col min="5395" max="5395" width="6.42578125" style="31" customWidth="1"/>
    <col min="5396" max="5396" width="12.28515625" style="31" customWidth="1"/>
    <col min="5397" max="5397" width="0" style="31" hidden="1" customWidth="1"/>
    <col min="5398" max="5398" width="3.7109375" style="31" customWidth="1"/>
    <col min="5399" max="5399" width="11.140625" style="31" bestFit="1" customWidth="1"/>
    <col min="5400" max="5401" width="10.5703125" style="31"/>
    <col min="5402" max="5402" width="11.140625" style="31" customWidth="1"/>
    <col min="5403" max="5632" width="10.5703125" style="31"/>
    <col min="5633" max="5640" width="0" style="31" hidden="1" customWidth="1"/>
    <col min="5641" max="5641" width="3.7109375" style="31" customWidth="1"/>
    <col min="5642" max="5642" width="3.85546875" style="31" customWidth="1"/>
    <col min="5643" max="5643" width="3.7109375" style="31" customWidth="1"/>
    <col min="5644" max="5644" width="12.7109375" style="31" customWidth="1"/>
    <col min="5645" max="5645" width="52.7109375" style="31" customWidth="1"/>
    <col min="5646" max="5649" width="0" style="31" hidden="1" customWidth="1"/>
    <col min="5650" max="5650" width="12.28515625" style="31" customWidth="1"/>
    <col min="5651" max="5651" width="6.42578125" style="31" customWidth="1"/>
    <col min="5652" max="5652" width="12.28515625" style="31" customWidth="1"/>
    <col min="5653" max="5653" width="0" style="31" hidden="1" customWidth="1"/>
    <col min="5654" max="5654" width="3.7109375" style="31" customWidth="1"/>
    <col min="5655" max="5655" width="11.140625" style="31" bestFit="1" customWidth="1"/>
    <col min="5656" max="5657" width="10.5703125" style="31"/>
    <col min="5658" max="5658" width="11.140625" style="31" customWidth="1"/>
    <col min="5659" max="5888" width="10.5703125" style="31"/>
    <col min="5889" max="5896" width="0" style="31" hidden="1" customWidth="1"/>
    <col min="5897" max="5897" width="3.7109375" style="31" customWidth="1"/>
    <col min="5898" max="5898" width="3.85546875" style="31" customWidth="1"/>
    <col min="5899" max="5899" width="3.7109375" style="31" customWidth="1"/>
    <col min="5900" max="5900" width="12.7109375" style="31" customWidth="1"/>
    <col min="5901" max="5901" width="52.7109375" style="31" customWidth="1"/>
    <col min="5902" max="5905" width="0" style="31" hidden="1" customWidth="1"/>
    <col min="5906" max="5906" width="12.28515625" style="31" customWidth="1"/>
    <col min="5907" max="5907" width="6.42578125" style="31" customWidth="1"/>
    <col min="5908" max="5908" width="12.28515625" style="31" customWidth="1"/>
    <col min="5909" max="5909" width="0" style="31" hidden="1" customWidth="1"/>
    <col min="5910" max="5910" width="3.7109375" style="31" customWidth="1"/>
    <col min="5911" max="5911" width="11.140625" style="31" bestFit="1" customWidth="1"/>
    <col min="5912" max="5913" width="10.5703125" style="31"/>
    <col min="5914" max="5914" width="11.140625" style="31" customWidth="1"/>
    <col min="5915" max="6144" width="10.5703125" style="31"/>
    <col min="6145" max="6152" width="0" style="31" hidden="1" customWidth="1"/>
    <col min="6153" max="6153" width="3.7109375" style="31" customWidth="1"/>
    <col min="6154" max="6154" width="3.85546875" style="31" customWidth="1"/>
    <col min="6155" max="6155" width="3.7109375" style="31" customWidth="1"/>
    <col min="6156" max="6156" width="12.7109375" style="31" customWidth="1"/>
    <col min="6157" max="6157" width="52.7109375" style="31" customWidth="1"/>
    <col min="6158" max="6161" width="0" style="31" hidden="1" customWidth="1"/>
    <col min="6162" max="6162" width="12.28515625" style="31" customWidth="1"/>
    <col min="6163" max="6163" width="6.42578125" style="31" customWidth="1"/>
    <col min="6164" max="6164" width="12.28515625" style="31" customWidth="1"/>
    <col min="6165" max="6165" width="0" style="31" hidden="1" customWidth="1"/>
    <col min="6166" max="6166" width="3.7109375" style="31" customWidth="1"/>
    <col min="6167" max="6167" width="11.140625" style="31" bestFit="1" customWidth="1"/>
    <col min="6168" max="6169" width="10.5703125" style="31"/>
    <col min="6170" max="6170" width="11.140625" style="31" customWidth="1"/>
    <col min="6171" max="6400" width="10.5703125" style="31"/>
    <col min="6401" max="6408" width="0" style="31" hidden="1" customWidth="1"/>
    <col min="6409" max="6409" width="3.7109375" style="31" customWidth="1"/>
    <col min="6410" max="6410" width="3.85546875" style="31" customWidth="1"/>
    <col min="6411" max="6411" width="3.7109375" style="31" customWidth="1"/>
    <col min="6412" max="6412" width="12.7109375" style="31" customWidth="1"/>
    <col min="6413" max="6413" width="52.7109375" style="31" customWidth="1"/>
    <col min="6414" max="6417" width="0" style="31" hidden="1" customWidth="1"/>
    <col min="6418" max="6418" width="12.28515625" style="31" customWidth="1"/>
    <col min="6419" max="6419" width="6.42578125" style="31" customWidth="1"/>
    <col min="6420" max="6420" width="12.28515625" style="31" customWidth="1"/>
    <col min="6421" max="6421" width="0" style="31" hidden="1" customWidth="1"/>
    <col min="6422" max="6422" width="3.7109375" style="31" customWidth="1"/>
    <col min="6423" max="6423" width="11.140625" style="31" bestFit="1" customWidth="1"/>
    <col min="6424" max="6425" width="10.5703125" style="31"/>
    <col min="6426" max="6426" width="11.140625" style="31" customWidth="1"/>
    <col min="6427" max="6656" width="10.5703125" style="31"/>
    <col min="6657" max="6664" width="0" style="31" hidden="1" customWidth="1"/>
    <col min="6665" max="6665" width="3.7109375" style="31" customWidth="1"/>
    <col min="6666" max="6666" width="3.85546875" style="31" customWidth="1"/>
    <col min="6667" max="6667" width="3.7109375" style="31" customWidth="1"/>
    <col min="6668" max="6668" width="12.7109375" style="31" customWidth="1"/>
    <col min="6669" max="6669" width="52.7109375" style="31" customWidth="1"/>
    <col min="6670" max="6673" width="0" style="31" hidden="1" customWidth="1"/>
    <col min="6674" max="6674" width="12.28515625" style="31" customWidth="1"/>
    <col min="6675" max="6675" width="6.42578125" style="31" customWidth="1"/>
    <col min="6676" max="6676" width="12.28515625" style="31" customWidth="1"/>
    <col min="6677" max="6677" width="0" style="31" hidden="1" customWidth="1"/>
    <col min="6678" max="6678" width="3.7109375" style="31" customWidth="1"/>
    <col min="6679" max="6679" width="11.140625" style="31" bestFit="1" customWidth="1"/>
    <col min="6680" max="6681" width="10.5703125" style="31"/>
    <col min="6682" max="6682" width="11.140625" style="31" customWidth="1"/>
    <col min="6683" max="6912" width="10.5703125" style="31"/>
    <col min="6913" max="6920" width="0" style="31" hidden="1" customWidth="1"/>
    <col min="6921" max="6921" width="3.7109375" style="31" customWidth="1"/>
    <col min="6922" max="6922" width="3.85546875" style="31" customWidth="1"/>
    <col min="6923" max="6923" width="3.7109375" style="31" customWidth="1"/>
    <col min="6924" max="6924" width="12.7109375" style="31" customWidth="1"/>
    <col min="6925" max="6925" width="52.7109375" style="31" customWidth="1"/>
    <col min="6926" max="6929" width="0" style="31" hidden="1" customWidth="1"/>
    <col min="6930" max="6930" width="12.28515625" style="31" customWidth="1"/>
    <col min="6931" max="6931" width="6.42578125" style="31" customWidth="1"/>
    <col min="6932" max="6932" width="12.28515625" style="31" customWidth="1"/>
    <col min="6933" max="6933" width="0" style="31" hidden="1" customWidth="1"/>
    <col min="6934" max="6934" width="3.7109375" style="31" customWidth="1"/>
    <col min="6935" max="6935" width="11.140625" style="31" bestFit="1" customWidth="1"/>
    <col min="6936" max="6937" width="10.5703125" style="31"/>
    <col min="6938" max="6938" width="11.140625" style="31" customWidth="1"/>
    <col min="6939" max="7168" width="10.5703125" style="31"/>
    <col min="7169" max="7176" width="0" style="31" hidden="1" customWidth="1"/>
    <col min="7177" max="7177" width="3.7109375" style="31" customWidth="1"/>
    <col min="7178" max="7178" width="3.85546875" style="31" customWidth="1"/>
    <col min="7179" max="7179" width="3.7109375" style="31" customWidth="1"/>
    <col min="7180" max="7180" width="12.7109375" style="31" customWidth="1"/>
    <col min="7181" max="7181" width="52.7109375" style="31" customWidth="1"/>
    <col min="7182" max="7185" width="0" style="31" hidden="1" customWidth="1"/>
    <col min="7186" max="7186" width="12.28515625" style="31" customWidth="1"/>
    <col min="7187" max="7187" width="6.42578125" style="31" customWidth="1"/>
    <col min="7188" max="7188" width="12.28515625" style="31" customWidth="1"/>
    <col min="7189" max="7189" width="0" style="31" hidden="1" customWidth="1"/>
    <col min="7190" max="7190" width="3.7109375" style="31" customWidth="1"/>
    <col min="7191" max="7191" width="11.140625" style="31" bestFit="1" customWidth="1"/>
    <col min="7192" max="7193" width="10.5703125" style="31"/>
    <col min="7194" max="7194" width="11.140625" style="31" customWidth="1"/>
    <col min="7195" max="7424" width="10.5703125" style="31"/>
    <col min="7425" max="7432" width="0" style="31" hidden="1" customWidth="1"/>
    <col min="7433" max="7433" width="3.7109375" style="31" customWidth="1"/>
    <col min="7434" max="7434" width="3.85546875" style="31" customWidth="1"/>
    <col min="7435" max="7435" width="3.7109375" style="31" customWidth="1"/>
    <col min="7436" max="7436" width="12.7109375" style="31" customWidth="1"/>
    <col min="7437" max="7437" width="52.7109375" style="31" customWidth="1"/>
    <col min="7438" max="7441" width="0" style="31" hidden="1" customWidth="1"/>
    <col min="7442" max="7442" width="12.28515625" style="31" customWidth="1"/>
    <col min="7443" max="7443" width="6.42578125" style="31" customWidth="1"/>
    <col min="7444" max="7444" width="12.28515625" style="31" customWidth="1"/>
    <col min="7445" max="7445" width="0" style="31" hidden="1" customWidth="1"/>
    <col min="7446" max="7446" width="3.7109375" style="31" customWidth="1"/>
    <col min="7447" max="7447" width="11.140625" style="31" bestFit="1" customWidth="1"/>
    <col min="7448" max="7449" width="10.5703125" style="31"/>
    <col min="7450" max="7450" width="11.140625" style="31" customWidth="1"/>
    <col min="7451" max="7680" width="10.5703125" style="31"/>
    <col min="7681" max="7688" width="0" style="31" hidden="1" customWidth="1"/>
    <col min="7689" max="7689" width="3.7109375" style="31" customWidth="1"/>
    <col min="7690" max="7690" width="3.85546875" style="31" customWidth="1"/>
    <col min="7691" max="7691" width="3.7109375" style="31" customWidth="1"/>
    <col min="7692" max="7692" width="12.7109375" style="31" customWidth="1"/>
    <col min="7693" max="7693" width="52.7109375" style="31" customWidth="1"/>
    <col min="7694" max="7697" width="0" style="31" hidden="1" customWidth="1"/>
    <col min="7698" max="7698" width="12.28515625" style="31" customWidth="1"/>
    <col min="7699" max="7699" width="6.42578125" style="31" customWidth="1"/>
    <col min="7700" max="7700" width="12.28515625" style="31" customWidth="1"/>
    <col min="7701" max="7701" width="0" style="31" hidden="1" customWidth="1"/>
    <col min="7702" max="7702" width="3.7109375" style="31" customWidth="1"/>
    <col min="7703" max="7703" width="11.140625" style="31" bestFit="1" customWidth="1"/>
    <col min="7704" max="7705" width="10.5703125" style="31"/>
    <col min="7706" max="7706" width="11.140625" style="31" customWidth="1"/>
    <col min="7707" max="7936" width="10.5703125" style="31"/>
    <col min="7937" max="7944" width="0" style="31" hidden="1" customWidth="1"/>
    <col min="7945" max="7945" width="3.7109375" style="31" customWidth="1"/>
    <col min="7946" max="7946" width="3.85546875" style="31" customWidth="1"/>
    <col min="7947" max="7947" width="3.7109375" style="31" customWidth="1"/>
    <col min="7948" max="7948" width="12.7109375" style="31" customWidth="1"/>
    <col min="7949" max="7949" width="52.7109375" style="31" customWidth="1"/>
    <col min="7950" max="7953" width="0" style="31" hidden="1" customWidth="1"/>
    <col min="7954" max="7954" width="12.28515625" style="31" customWidth="1"/>
    <col min="7955" max="7955" width="6.42578125" style="31" customWidth="1"/>
    <col min="7956" max="7956" width="12.28515625" style="31" customWidth="1"/>
    <col min="7957" max="7957" width="0" style="31" hidden="1" customWidth="1"/>
    <col min="7958" max="7958" width="3.7109375" style="31" customWidth="1"/>
    <col min="7959" max="7959" width="11.140625" style="31" bestFit="1" customWidth="1"/>
    <col min="7960" max="7961" width="10.5703125" style="31"/>
    <col min="7962" max="7962" width="11.140625" style="31" customWidth="1"/>
    <col min="7963" max="8192" width="10.5703125" style="31"/>
    <col min="8193" max="8200" width="0" style="31" hidden="1" customWidth="1"/>
    <col min="8201" max="8201" width="3.7109375" style="31" customWidth="1"/>
    <col min="8202" max="8202" width="3.85546875" style="31" customWidth="1"/>
    <col min="8203" max="8203" width="3.7109375" style="31" customWidth="1"/>
    <col min="8204" max="8204" width="12.7109375" style="31" customWidth="1"/>
    <col min="8205" max="8205" width="52.7109375" style="31" customWidth="1"/>
    <col min="8206" max="8209" width="0" style="31" hidden="1" customWidth="1"/>
    <col min="8210" max="8210" width="12.28515625" style="31" customWidth="1"/>
    <col min="8211" max="8211" width="6.42578125" style="31" customWidth="1"/>
    <col min="8212" max="8212" width="12.28515625" style="31" customWidth="1"/>
    <col min="8213" max="8213" width="0" style="31" hidden="1" customWidth="1"/>
    <col min="8214" max="8214" width="3.7109375" style="31" customWidth="1"/>
    <col min="8215" max="8215" width="11.140625" style="31" bestFit="1" customWidth="1"/>
    <col min="8216" max="8217" width="10.5703125" style="31"/>
    <col min="8218" max="8218" width="11.140625" style="31" customWidth="1"/>
    <col min="8219" max="8448" width="10.5703125" style="31"/>
    <col min="8449" max="8456" width="0" style="31" hidden="1" customWidth="1"/>
    <col min="8457" max="8457" width="3.7109375" style="31" customWidth="1"/>
    <col min="8458" max="8458" width="3.85546875" style="31" customWidth="1"/>
    <col min="8459" max="8459" width="3.7109375" style="31" customWidth="1"/>
    <col min="8460" max="8460" width="12.7109375" style="31" customWidth="1"/>
    <col min="8461" max="8461" width="52.7109375" style="31" customWidth="1"/>
    <col min="8462" max="8465" width="0" style="31" hidden="1" customWidth="1"/>
    <col min="8466" max="8466" width="12.28515625" style="31" customWidth="1"/>
    <col min="8467" max="8467" width="6.42578125" style="31" customWidth="1"/>
    <col min="8468" max="8468" width="12.28515625" style="31" customWidth="1"/>
    <col min="8469" max="8469" width="0" style="31" hidden="1" customWidth="1"/>
    <col min="8470" max="8470" width="3.7109375" style="31" customWidth="1"/>
    <col min="8471" max="8471" width="11.140625" style="31" bestFit="1" customWidth="1"/>
    <col min="8472" max="8473" width="10.5703125" style="31"/>
    <col min="8474" max="8474" width="11.140625" style="31" customWidth="1"/>
    <col min="8475" max="8704" width="10.5703125" style="31"/>
    <col min="8705" max="8712" width="0" style="31" hidden="1" customWidth="1"/>
    <col min="8713" max="8713" width="3.7109375" style="31" customWidth="1"/>
    <col min="8714" max="8714" width="3.85546875" style="31" customWidth="1"/>
    <col min="8715" max="8715" width="3.7109375" style="31" customWidth="1"/>
    <col min="8716" max="8716" width="12.7109375" style="31" customWidth="1"/>
    <col min="8717" max="8717" width="52.7109375" style="31" customWidth="1"/>
    <col min="8718" max="8721" width="0" style="31" hidden="1" customWidth="1"/>
    <col min="8722" max="8722" width="12.28515625" style="31" customWidth="1"/>
    <col min="8723" max="8723" width="6.42578125" style="31" customWidth="1"/>
    <col min="8724" max="8724" width="12.28515625" style="31" customWidth="1"/>
    <col min="8725" max="8725" width="0" style="31" hidden="1" customWidth="1"/>
    <col min="8726" max="8726" width="3.7109375" style="31" customWidth="1"/>
    <col min="8727" max="8727" width="11.140625" style="31" bestFit="1" customWidth="1"/>
    <col min="8728" max="8729" width="10.5703125" style="31"/>
    <col min="8730" max="8730" width="11.140625" style="31" customWidth="1"/>
    <col min="8731" max="8960" width="10.5703125" style="31"/>
    <col min="8961" max="8968" width="0" style="31" hidden="1" customWidth="1"/>
    <col min="8969" max="8969" width="3.7109375" style="31" customWidth="1"/>
    <col min="8970" max="8970" width="3.85546875" style="31" customWidth="1"/>
    <col min="8971" max="8971" width="3.7109375" style="31" customWidth="1"/>
    <col min="8972" max="8972" width="12.7109375" style="31" customWidth="1"/>
    <col min="8973" max="8973" width="52.7109375" style="31" customWidth="1"/>
    <col min="8974" max="8977" width="0" style="31" hidden="1" customWidth="1"/>
    <col min="8978" max="8978" width="12.28515625" style="31" customWidth="1"/>
    <col min="8979" max="8979" width="6.42578125" style="31" customWidth="1"/>
    <col min="8980" max="8980" width="12.28515625" style="31" customWidth="1"/>
    <col min="8981" max="8981" width="0" style="31" hidden="1" customWidth="1"/>
    <col min="8982" max="8982" width="3.7109375" style="31" customWidth="1"/>
    <col min="8983" max="8983" width="11.140625" style="31" bestFit="1" customWidth="1"/>
    <col min="8984" max="8985" width="10.5703125" style="31"/>
    <col min="8986" max="8986" width="11.140625" style="31" customWidth="1"/>
    <col min="8987" max="9216" width="10.5703125" style="31"/>
    <col min="9217" max="9224" width="0" style="31" hidden="1" customWidth="1"/>
    <col min="9225" max="9225" width="3.7109375" style="31" customWidth="1"/>
    <col min="9226" max="9226" width="3.85546875" style="31" customWidth="1"/>
    <col min="9227" max="9227" width="3.7109375" style="31" customWidth="1"/>
    <col min="9228" max="9228" width="12.7109375" style="31" customWidth="1"/>
    <col min="9229" max="9229" width="52.7109375" style="31" customWidth="1"/>
    <col min="9230" max="9233" width="0" style="31" hidden="1" customWidth="1"/>
    <col min="9234" max="9234" width="12.28515625" style="31" customWidth="1"/>
    <col min="9235" max="9235" width="6.42578125" style="31" customWidth="1"/>
    <col min="9236" max="9236" width="12.28515625" style="31" customWidth="1"/>
    <col min="9237" max="9237" width="0" style="31" hidden="1" customWidth="1"/>
    <col min="9238" max="9238" width="3.7109375" style="31" customWidth="1"/>
    <col min="9239" max="9239" width="11.140625" style="31" bestFit="1" customWidth="1"/>
    <col min="9240" max="9241" width="10.5703125" style="31"/>
    <col min="9242" max="9242" width="11.140625" style="31" customWidth="1"/>
    <col min="9243" max="9472" width="10.5703125" style="31"/>
    <col min="9473" max="9480" width="0" style="31" hidden="1" customWidth="1"/>
    <col min="9481" max="9481" width="3.7109375" style="31" customWidth="1"/>
    <col min="9482" max="9482" width="3.85546875" style="31" customWidth="1"/>
    <col min="9483" max="9483" width="3.7109375" style="31" customWidth="1"/>
    <col min="9484" max="9484" width="12.7109375" style="31" customWidth="1"/>
    <col min="9485" max="9485" width="52.7109375" style="31" customWidth="1"/>
    <col min="9486" max="9489" width="0" style="31" hidden="1" customWidth="1"/>
    <col min="9490" max="9490" width="12.28515625" style="31" customWidth="1"/>
    <col min="9491" max="9491" width="6.42578125" style="31" customWidth="1"/>
    <col min="9492" max="9492" width="12.28515625" style="31" customWidth="1"/>
    <col min="9493" max="9493" width="0" style="31" hidden="1" customWidth="1"/>
    <col min="9494" max="9494" width="3.7109375" style="31" customWidth="1"/>
    <col min="9495" max="9495" width="11.140625" style="31" bestFit="1" customWidth="1"/>
    <col min="9496" max="9497" width="10.5703125" style="31"/>
    <col min="9498" max="9498" width="11.140625" style="31" customWidth="1"/>
    <col min="9499" max="9728" width="10.5703125" style="31"/>
    <col min="9729" max="9736" width="0" style="31" hidden="1" customWidth="1"/>
    <col min="9737" max="9737" width="3.7109375" style="31" customWidth="1"/>
    <col min="9738" max="9738" width="3.85546875" style="31" customWidth="1"/>
    <col min="9739" max="9739" width="3.7109375" style="31" customWidth="1"/>
    <col min="9740" max="9740" width="12.7109375" style="31" customWidth="1"/>
    <col min="9741" max="9741" width="52.7109375" style="31" customWidth="1"/>
    <col min="9742" max="9745" width="0" style="31" hidden="1" customWidth="1"/>
    <col min="9746" max="9746" width="12.28515625" style="31" customWidth="1"/>
    <col min="9747" max="9747" width="6.42578125" style="31" customWidth="1"/>
    <col min="9748" max="9748" width="12.28515625" style="31" customWidth="1"/>
    <col min="9749" max="9749" width="0" style="31" hidden="1" customWidth="1"/>
    <col min="9750" max="9750" width="3.7109375" style="31" customWidth="1"/>
    <col min="9751" max="9751" width="11.140625" style="31" bestFit="1" customWidth="1"/>
    <col min="9752" max="9753" width="10.5703125" style="31"/>
    <col min="9754" max="9754" width="11.140625" style="31" customWidth="1"/>
    <col min="9755" max="9984" width="10.5703125" style="31"/>
    <col min="9985" max="9992" width="0" style="31" hidden="1" customWidth="1"/>
    <col min="9993" max="9993" width="3.7109375" style="31" customWidth="1"/>
    <col min="9994" max="9994" width="3.85546875" style="31" customWidth="1"/>
    <col min="9995" max="9995" width="3.7109375" style="31" customWidth="1"/>
    <col min="9996" max="9996" width="12.7109375" style="31" customWidth="1"/>
    <col min="9997" max="9997" width="52.7109375" style="31" customWidth="1"/>
    <col min="9998" max="10001" width="0" style="31" hidden="1" customWidth="1"/>
    <col min="10002" max="10002" width="12.28515625" style="31" customWidth="1"/>
    <col min="10003" max="10003" width="6.42578125" style="31" customWidth="1"/>
    <col min="10004" max="10004" width="12.28515625" style="31" customWidth="1"/>
    <col min="10005" max="10005" width="0" style="31" hidden="1" customWidth="1"/>
    <col min="10006" max="10006" width="3.7109375" style="31" customWidth="1"/>
    <col min="10007" max="10007" width="11.140625" style="31" bestFit="1" customWidth="1"/>
    <col min="10008" max="10009" width="10.5703125" style="31"/>
    <col min="10010" max="10010" width="11.140625" style="31" customWidth="1"/>
    <col min="10011" max="10240" width="10.5703125" style="31"/>
    <col min="10241" max="10248" width="0" style="31" hidden="1" customWidth="1"/>
    <col min="10249" max="10249" width="3.7109375" style="31" customWidth="1"/>
    <col min="10250" max="10250" width="3.85546875" style="31" customWidth="1"/>
    <col min="10251" max="10251" width="3.7109375" style="31" customWidth="1"/>
    <col min="10252" max="10252" width="12.7109375" style="31" customWidth="1"/>
    <col min="10253" max="10253" width="52.7109375" style="31" customWidth="1"/>
    <col min="10254" max="10257" width="0" style="31" hidden="1" customWidth="1"/>
    <col min="10258" max="10258" width="12.28515625" style="31" customWidth="1"/>
    <col min="10259" max="10259" width="6.42578125" style="31" customWidth="1"/>
    <col min="10260" max="10260" width="12.28515625" style="31" customWidth="1"/>
    <col min="10261" max="10261" width="0" style="31" hidden="1" customWidth="1"/>
    <col min="10262" max="10262" width="3.7109375" style="31" customWidth="1"/>
    <col min="10263" max="10263" width="11.140625" style="31" bestFit="1" customWidth="1"/>
    <col min="10264" max="10265" width="10.5703125" style="31"/>
    <col min="10266" max="10266" width="11.140625" style="31" customWidth="1"/>
    <col min="10267" max="10496" width="10.5703125" style="31"/>
    <col min="10497" max="10504" width="0" style="31" hidden="1" customWidth="1"/>
    <col min="10505" max="10505" width="3.7109375" style="31" customWidth="1"/>
    <col min="10506" max="10506" width="3.85546875" style="31" customWidth="1"/>
    <col min="10507" max="10507" width="3.7109375" style="31" customWidth="1"/>
    <col min="10508" max="10508" width="12.7109375" style="31" customWidth="1"/>
    <col min="10509" max="10509" width="52.7109375" style="31" customWidth="1"/>
    <col min="10510" max="10513" width="0" style="31" hidden="1" customWidth="1"/>
    <col min="10514" max="10514" width="12.28515625" style="31" customWidth="1"/>
    <col min="10515" max="10515" width="6.42578125" style="31" customWidth="1"/>
    <col min="10516" max="10516" width="12.28515625" style="31" customWidth="1"/>
    <col min="10517" max="10517" width="0" style="31" hidden="1" customWidth="1"/>
    <col min="10518" max="10518" width="3.7109375" style="31" customWidth="1"/>
    <col min="10519" max="10519" width="11.140625" style="31" bestFit="1" customWidth="1"/>
    <col min="10520" max="10521" width="10.5703125" style="31"/>
    <col min="10522" max="10522" width="11.140625" style="31" customWidth="1"/>
    <col min="10523" max="10752" width="10.5703125" style="31"/>
    <col min="10753" max="10760" width="0" style="31" hidden="1" customWidth="1"/>
    <col min="10761" max="10761" width="3.7109375" style="31" customWidth="1"/>
    <col min="10762" max="10762" width="3.85546875" style="31" customWidth="1"/>
    <col min="10763" max="10763" width="3.7109375" style="31" customWidth="1"/>
    <col min="10764" max="10764" width="12.7109375" style="31" customWidth="1"/>
    <col min="10765" max="10765" width="52.7109375" style="31" customWidth="1"/>
    <col min="10766" max="10769" width="0" style="31" hidden="1" customWidth="1"/>
    <col min="10770" max="10770" width="12.28515625" style="31" customWidth="1"/>
    <col min="10771" max="10771" width="6.42578125" style="31" customWidth="1"/>
    <col min="10772" max="10772" width="12.28515625" style="31" customWidth="1"/>
    <col min="10773" max="10773" width="0" style="31" hidden="1" customWidth="1"/>
    <col min="10774" max="10774" width="3.7109375" style="31" customWidth="1"/>
    <col min="10775" max="10775" width="11.140625" style="31" bestFit="1" customWidth="1"/>
    <col min="10776" max="10777" width="10.5703125" style="31"/>
    <col min="10778" max="10778" width="11.140625" style="31" customWidth="1"/>
    <col min="10779" max="11008" width="10.5703125" style="31"/>
    <col min="11009" max="11016" width="0" style="31" hidden="1" customWidth="1"/>
    <col min="11017" max="11017" width="3.7109375" style="31" customWidth="1"/>
    <col min="11018" max="11018" width="3.85546875" style="31" customWidth="1"/>
    <col min="11019" max="11019" width="3.7109375" style="31" customWidth="1"/>
    <col min="11020" max="11020" width="12.7109375" style="31" customWidth="1"/>
    <col min="11021" max="11021" width="52.7109375" style="31" customWidth="1"/>
    <col min="11022" max="11025" width="0" style="31" hidden="1" customWidth="1"/>
    <col min="11026" max="11026" width="12.28515625" style="31" customWidth="1"/>
    <col min="11027" max="11027" width="6.42578125" style="31" customWidth="1"/>
    <col min="11028" max="11028" width="12.28515625" style="31" customWidth="1"/>
    <col min="11029" max="11029" width="0" style="31" hidden="1" customWidth="1"/>
    <col min="11030" max="11030" width="3.7109375" style="31" customWidth="1"/>
    <col min="11031" max="11031" width="11.140625" style="31" bestFit="1" customWidth="1"/>
    <col min="11032" max="11033" width="10.5703125" style="31"/>
    <col min="11034" max="11034" width="11.140625" style="31" customWidth="1"/>
    <col min="11035" max="11264" width="10.5703125" style="31"/>
    <col min="11265" max="11272" width="0" style="31" hidden="1" customWidth="1"/>
    <col min="11273" max="11273" width="3.7109375" style="31" customWidth="1"/>
    <col min="11274" max="11274" width="3.85546875" style="31" customWidth="1"/>
    <col min="11275" max="11275" width="3.7109375" style="31" customWidth="1"/>
    <col min="11276" max="11276" width="12.7109375" style="31" customWidth="1"/>
    <col min="11277" max="11277" width="52.7109375" style="31" customWidth="1"/>
    <col min="11278" max="11281" width="0" style="31" hidden="1" customWidth="1"/>
    <col min="11282" max="11282" width="12.28515625" style="31" customWidth="1"/>
    <col min="11283" max="11283" width="6.42578125" style="31" customWidth="1"/>
    <col min="11284" max="11284" width="12.28515625" style="31" customWidth="1"/>
    <col min="11285" max="11285" width="0" style="31" hidden="1" customWidth="1"/>
    <col min="11286" max="11286" width="3.7109375" style="31" customWidth="1"/>
    <col min="11287" max="11287" width="11.140625" style="31" bestFit="1" customWidth="1"/>
    <col min="11288" max="11289" width="10.5703125" style="31"/>
    <col min="11290" max="11290" width="11.140625" style="31" customWidth="1"/>
    <col min="11291" max="11520" width="10.5703125" style="31"/>
    <col min="11521" max="11528" width="0" style="31" hidden="1" customWidth="1"/>
    <col min="11529" max="11529" width="3.7109375" style="31" customWidth="1"/>
    <col min="11530" max="11530" width="3.85546875" style="31" customWidth="1"/>
    <col min="11531" max="11531" width="3.7109375" style="31" customWidth="1"/>
    <col min="11532" max="11532" width="12.7109375" style="31" customWidth="1"/>
    <col min="11533" max="11533" width="52.7109375" style="31" customWidth="1"/>
    <col min="11534" max="11537" width="0" style="31" hidden="1" customWidth="1"/>
    <col min="11538" max="11538" width="12.28515625" style="31" customWidth="1"/>
    <col min="11539" max="11539" width="6.42578125" style="31" customWidth="1"/>
    <col min="11540" max="11540" width="12.28515625" style="31" customWidth="1"/>
    <col min="11541" max="11541" width="0" style="31" hidden="1" customWidth="1"/>
    <col min="11542" max="11542" width="3.7109375" style="31" customWidth="1"/>
    <col min="11543" max="11543" width="11.140625" style="31" bestFit="1" customWidth="1"/>
    <col min="11544" max="11545" width="10.5703125" style="31"/>
    <col min="11546" max="11546" width="11.140625" style="31" customWidth="1"/>
    <col min="11547" max="11776" width="10.5703125" style="31"/>
    <col min="11777" max="11784" width="0" style="31" hidden="1" customWidth="1"/>
    <col min="11785" max="11785" width="3.7109375" style="31" customWidth="1"/>
    <col min="11786" max="11786" width="3.85546875" style="31" customWidth="1"/>
    <col min="11787" max="11787" width="3.7109375" style="31" customWidth="1"/>
    <col min="11788" max="11788" width="12.7109375" style="31" customWidth="1"/>
    <col min="11789" max="11789" width="52.7109375" style="31" customWidth="1"/>
    <col min="11790" max="11793" width="0" style="31" hidden="1" customWidth="1"/>
    <col min="11794" max="11794" width="12.28515625" style="31" customWidth="1"/>
    <col min="11795" max="11795" width="6.42578125" style="31" customWidth="1"/>
    <col min="11796" max="11796" width="12.28515625" style="31" customWidth="1"/>
    <col min="11797" max="11797" width="0" style="31" hidden="1" customWidth="1"/>
    <col min="11798" max="11798" width="3.7109375" style="31" customWidth="1"/>
    <col min="11799" max="11799" width="11.140625" style="31" bestFit="1" customWidth="1"/>
    <col min="11800" max="11801" width="10.5703125" style="31"/>
    <col min="11802" max="11802" width="11.140625" style="31" customWidth="1"/>
    <col min="11803" max="12032" width="10.5703125" style="31"/>
    <col min="12033" max="12040" width="0" style="31" hidden="1" customWidth="1"/>
    <col min="12041" max="12041" width="3.7109375" style="31" customWidth="1"/>
    <col min="12042" max="12042" width="3.85546875" style="31" customWidth="1"/>
    <col min="12043" max="12043" width="3.7109375" style="31" customWidth="1"/>
    <col min="12044" max="12044" width="12.7109375" style="31" customWidth="1"/>
    <col min="12045" max="12045" width="52.7109375" style="31" customWidth="1"/>
    <col min="12046" max="12049" width="0" style="31" hidden="1" customWidth="1"/>
    <col min="12050" max="12050" width="12.28515625" style="31" customWidth="1"/>
    <col min="12051" max="12051" width="6.42578125" style="31" customWidth="1"/>
    <col min="12052" max="12052" width="12.28515625" style="31" customWidth="1"/>
    <col min="12053" max="12053" width="0" style="31" hidden="1" customWidth="1"/>
    <col min="12054" max="12054" width="3.7109375" style="31" customWidth="1"/>
    <col min="12055" max="12055" width="11.140625" style="31" bestFit="1" customWidth="1"/>
    <col min="12056" max="12057" width="10.5703125" style="31"/>
    <col min="12058" max="12058" width="11.140625" style="31" customWidth="1"/>
    <col min="12059" max="12288" width="10.5703125" style="31"/>
    <col min="12289" max="12296" width="0" style="31" hidden="1" customWidth="1"/>
    <col min="12297" max="12297" width="3.7109375" style="31" customWidth="1"/>
    <col min="12298" max="12298" width="3.85546875" style="31" customWidth="1"/>
    <col min="12299" max="12299" width="3.7109375" style="31" customWidth="1"/>
    <col min="12300" max="12300" width="12.7109375" style="31" customWidth="1"/>
    <col min="12301" max="12301" width="52.7109375" style="31" customWidth="1"/>
    <col min="12302" max="12305" width="0" style="31" hidden="1" customWidth="1"/>
    <col min="12306" max="12306" width="12.28515625" style="31" customWidth="1"/>
    <col min="12307" max="12307" width="6.42578125" style="31" customWidth="1"/>
    <col min="12308" max="12308" width="12.28515625" style="31" customWidth="1"/>
    <col min="12309" max="12309" width="0" style="31" hidden="1" customWidth="1"/>
    <col min="12310" max="12310" width="3.7109375" style="31" customWidth="1"/>
    <col min="12311" max="12311" width="11.140625" style="31" bestFit="1" customWidth="1"/>
    <col min="12312" max="12313" width="10.5703125" style="31"/>
    <col min="12314" max="12314" width="11.140625" style="31" customWidth="1"/>
    <col min="12315" max="12544" width="10.5703125" style="31"/>
    <col min="12545" max="12552" width="0" style="31" hidden="1" customWidth="1"/>
    <col min="12553" max="12553" width="3.7109375" style="31" customWidth="1"/>
    <col min="12554" max="12554" width="3.85546875" style="31" customWidth="1"/>
    <col min="12555" max="12555" width="3.7109375" style="31" customWidth="1"/>
    <col min="12556" max="12556" width="12.7109375" style="31" customWidth="1"/>
    <col min="12557" max="12557" width="52.7109375" style="31" customWidth="1"/>
    <col min="12558" max="12561" width="0" style="31" hidden="1" customWidth="1"/>
    <col min="12562" max="12562" width="12.28515625" style="31" customWidth="1"/>
    <col min="12563" max="12563" width="6.42578125" style="31" customWidth="1"/>
    <col min="12564" max="12564" width="12.28515625" style="31" customWidth="1"/>
    <col min="12565" max="12565" width="0" style="31" hidden="1" customWidth="1"/>
    <col min="12566" max="12566" width="3.7109375" style="31" customWidth="1"/>
    <col min="12567" max="12567" width="11.140625" style="31" bestFit="1" customWidth="1"/>
    <col min="12568" max="12569" width="10.5703125" style="31"/>
    <col min="12570" max="12570" width="11.140625" style="31" customWidth="1"/>
    <col min="12571" max="12800" width="10.5703125" style="31"/>
    <col min="12801" max="12808" width="0" style="31" hidden="1" customWidth="1"/>
    <col min="12809" max="12809" width="3.7109375" style="31" customWidth="1"/>
    <col min="12810" max="12810" width="3.85546875" style="31" customWidth="1"/>
    <col min="12811" max="12811" width="3.7109375" style="31" customWidth="1"/>
    <col min="12812" max="12812" width="12.7109375" style="31" customWidth="1"/>
    <col min="12813" max="12813" width="52.7109375" style="31" customWidth="1"/>
    <col min="12814" max="12817" width="0" style="31" hidden="1" customWidth="1"/>
    <col min="12818" max="12818" width="12.28515625" style="31" customWidth="1"/>
    <col min="12819" max="12819" width="6.42578125" style="31" customWidth="1"/>
    <col min="12820" max="12820" width="12.28515625" style="31" customWidth="1"/>
    <col min="12821" max="12821" width="0" style="31" hidden="1" customWidth="1"/>
    <col min="12822" max="12822" width="3.7109375" style="31" customWidth="1"/>
    <col min="12823" max="12823" width="11.140625" style="31" bestFit="1" customWidth="1"/>
    <col min="12824" max="12825" width="10.5703125" style="31"/>
    <col min="12826" max="12826" width="11.140625" style="31" customWidth="1"/>
    <col min="12827" max="13056" width="10.5703125" style="31"/>
    <col min="13057" max="13064" width="0" style="31" hidden="1" customWidth="1"/>
    <col min="13065" max="13065" width="3.7109375" style="31" customWidth="1"/>
    <col min="13066" max="13066" width="3.85546875" style="31" customWidth="1"/>
    <col min="13067" max="13067" width="3.7109375" style="31" customWidth="1"/>
    <col min="13068" max="13068" width="12.7109375" style="31" customWidth="1"/>
    <col min="13069" max="13069" width="52.7109375" style="31" customWidth="1"/>
    <col min="13070" max="13073" width="0" style="31" hidden="1" customWidth="1"/>
    <col min="13074" max="13074" width="12.28515625" style="31" customWidth="1"/>
    <col min="13075" max="13075" width="6.42578125" style="31" customWidth="1"/>
    <col min="13076" max="13076" width="12.28515625" style="31" customWidth="1"/>
    <col min="13077" max="13077" width="0" style="31" hidden="1" customWidth="1"/>
    <col min="13078" max="13078" width="3.7109375" style="31" customWidth="1"/>
    <col min="13079" max="13079" width="11.140625" style="31" bestFit="1" customWidth="1"/>
    <col min="13080" max="13081" width="10.5703125" style="31"/>
    <col min="13082" max="13082" width="11.140625" style="31" customWidth="1"/>
    <col min="13083" max="13312" width="10.5703125" style="31"/>
    <col min="13313" max="13320" width="0" style="31" hidden="1" customWidth="1"/>
    <col min="13321" max="13321" width="3.7109375" style="31" customWidth="1"/>
    <col min="13322" max="13322" width="3.85546875" style="31" customWidth="1"/>
    <col min="13323" max="13323" width="3.7109375" style="31" customWidth="1"/>
    <col min="13324" max="13324" width="12.7109375" style="31" customWidth="1"/>
    <col min="13325" max="13325" width="52.7109375" style="31" customWidth="1"/>
    <col min="13326" max="13329" width="0" style="31" hidden="1" customWidth="1"/>
    <col min="13330" max="13330" width="12.28515625" style="31" customWidth="1"/>
    <col min="13331" max="13331" width="6.42578125" style="31" customWidth="1"/>
    <col min="13332" max="13332" width="12.28515625" style="31" customWidth="1"/>
    <col min="13333" max="13333" width="0" style="31" hidden="1" customWidth="1"/>
    <col min="13334" max="13334" width="3.7109375" style="31" customWidth="1"/>
    <col min="13335" max="13335" width="11.140625" style="31" bestFit="1" customWidth="1"/>
    <col min="13336" max="13337" width="10.5703125" style="31"/>
    <col min="13338" max="13338" width="11.140625" style="31" customWidth="1"/>
    <col min="13339" max="13568" width="10.5703125" style="31"/>
    <col min="13569" max="13576" width="0" style="31" hidden="1" customWidth="1"/>
    <col min="13577" max="13577" width="3.7109375" style="31" customWidth="1"/>
    <col min="13578" max="13578" width="3.85546875" style="31" customWidth="1"/>
    <col min="13579" max="13579" width="3.7109375" style="31" customWidth="1"/>
    <col min="13580" max="13580" width="12.7109375" style="31" customWidth="1"/>
    <col min="13581" max="13581" width="52.7109375" style="31" customWidth="1"/>
    <col min="13582" max="13585" width="0" style="31" hidden="1" customWidth="1"/>
    <col min="13586" max="13586" width="12.28515625" style="31" customWidth="1"/>
    <col min="13587" max="13587" width="6.42578125" style="31" customWidth="1"/>
    <col min="13588" max="13588" width="12.28515625" style="31" customWidth="1"/>
    <col min="13589" max="13589" width="0" style="31" hidden="1" customWidth="1"/>
    <col min="13590" max="13590" width="3.7109375" style="31" customWidth="1"/>
    <col min="13591" max="13591" width="11.140625" style="31" bestFit="1" customWidth="1"/>
    <col min="13592" max="13593" width="10.5703125" style="31"/>
    <col min="13594" max="13594" width="11.140625" style="31" customWidth="1"/>
    <col min="13595" max="13824" width="10.5703125" style="31"/>
    <col min="13825" max="13832" width="0" style="31" hidden="1" customWidth="1"/>
    <col min="13833" max="13833" width="3.7109375" style="31" customWidth="1"/>
    <col min="13834" max="13834" width="3.85546875" style="31" customWidth="1"/>
    <col min="13835" max="13835" width="3.7109375" style="31" customWidth="1"/>
    <col min="13836" max="13836" width="12.7109375" style="31" customWidth="1"/>
    <col min="13837" max="13837" width="52.7109375" style="31" customWidth="1"/>
    <col min="13838" max="13841" width="0" style="31" hidden="1" customWidth="1"/>
    <col min="13842" max="13842" width="12.28515625" style="31" customWidth="1"/>
    <col min="13843" max="13843" width="6.42578125" style="31" customWidth="1"/>
    <col min="13844" max="13844" width="12.28515625" style="31" customWidth="1"/>
    <col min="13845" max="13845" width="0" style="31" hidden="1" customWidth="1"/>
    <col min="13846" max="13846" width="3.7109375" style="31" customWidth="1"/>
    <col min="13847" max="13847" width="11.140625" style="31" bestFit="1" customWidth="1"/>
    <col min="13848" max="13849" width="10.5703125" style="31"/>
    <col min="13850" max="13850" width="11.140625" style="31" customWidth="1"/>
    <col min="13851" max="14080" width="10.5703125" style="31"/>
    <col min="14081" max="14088" width="0" style="31" hidden="1" customWidth="1"/>
    <col min="14089" max="14089" width="3.7109375" style="31" customWidth="1"/>
    <col min="14090" max="14090" width="3.85546875" style="31" customWidth="1"/>
    <col min="14091" max="14091" width="3.7109375" style="31" customWidth="1"/>
    <col min="14092" max="14092" width="12.7109375" style="31" customWidth="1"/>
    <col min="14093" max="14093" width="52.7109375" style="31" customWidth="1"/>
    <col min="14094" max="14097" width="0" style="31" hidden="1" customWidth="1"/>
    <col min="14098" max="14098" width="12.28515625" style="31" customWidth="1"/>
    <col min="14099" max="14099" width="6.42578125" style="31" customWidth="1"/>
    <col min="14100" max="14100" width="12.28515625" style="31" customWidth="1"/>
    <col min="14101" max="14101" width="0" style="31" hidden="1" customWidth="1"/>
    <col min="14102" max="14102" width="3.7109375" style="31" customWidth="1"/>
    <col min="14103" max="14103" width="11.140625" style="31" bestFit="1" customWidth="1"/>
    <col min="14104" max="14105" width="10.5703125" style="31"/>
    <col min="14106" max="14106" width="11.140625" style="31" customWidth="1"/>
    <col min="14107" max="14336" width="10.5703125" style="31"/>
    <col min="14337" max="14344" width="0" style="31" hidden="1" customWidth="1"/>
    <col min="14345" max="14345" width="3.7109375" style="31" customWidth="1"/>
    <col min="14346" max="14346" width="3.85546875" style="31" customWidth="1"/>
    <col min="14347" max="14347" width="3.7109375" style="31" customWidth="1"/>
    <col min="14348" max="14348" width="12.7109375" style="31" customWidth="1"/>
    <col min="14349" max="14349" width="52.7109375" style="31" customWidth="1"/>
    <col min="14350" max="14353" width="0" style="31" hidden="1" customWidth="1"/>
    <col min="14354" max="14354" width="12.28515625" style="31" customWidth="1"/>
    <col min="14355" max="14355" width="6.42578125" style="31" customWidth="1"/>
    <col min="14356" max="14356" width="12.28515625" style="31" customWidth="1"/>
    <col min="14357" max="14357" width="0" style="31" hidden="1" customWidth="1"/>
    <col min="14358" max="14358" width="3.7109375" style="31" customWidth="1"/>
    <col min="14359" max="14359" width="11.140625" style="31" bestFit="1" customWidth="1"/>
    <col min="14360" max="14361" width="10.5703125" style="31"/>
    <col min="14362" max="14362" width="11.140625" style="31" customWidth="1"/>
    <col min="14363" max="14592" width="10.5703125" style="31"/>
    <col min="14593" max="14600" width="0" style="31" hidden="1" customWidth="1"/>
    <col min="14601" max="14601" width="3.7109375" style="31" customWidth="1"/>
    <col min="14602" max="14602" width="3.85546875" style="31" customWidth="1"/>
    <col min="14603" max="14603" width="3.7109375" style="31" customWidth="1"/>
    <col min="14604" max="14604" width="12.7109375" style="31" customWidth="1"/>
    <col min="14605" max="14605" width="52.7109375" style="31" customWidth="1"/>
    <col min="14606" max="14609" width="0" style="31" hidden="1" customWidth="1"/>
    <col min="14610" max="14610" width="12.28515625" style="31" customWidth="1"/>
    <col min="14611" max="14611" width="6.42578125" style="31" customWidth="1"/>
    <col min="14612" max="14612" width="12.28515625" style="31" customWidth="1"/>
    <col min="14613" max="14613" width="0" style="31" hidden="1" customWidth="1"/>
    <col min="14614" max="14614" width="3.7109375" style="31" customWidth="1"/>
    <col min="14615" max="14615" width="11.140625" style="31" bestFit="1" customWidth="1"/>
    <col min="14616" max="14617" width="10.5703125" style="31"/>
    <col min="14618" max="14618" width="11.140625" style="31" customWidth="1"/>
    <col min="14619" max="14848" width="10.5703125" style="31"/>
    <col min="14849" max="14856" width="0" style="31" hidden="1" customWidth="1"/>
    <col min="14857" max="14857" width="3.7109375" style="31" customWidth="1"/>
    <col min="14858" max="14858" width="3.85546875" style="31" customWidth="1"/>
    <col min="14859" max="14859" width="3.7109375" style="31" customWidth="1"/>
    <col min="14860" max="14860" width="12.7109375" style="31" customWidth="1"/>
    <col min="14861" max="14861" width="52.7109375" style="31" customWidth="1"/>
    <col min="14862" max="14865" width="0" style="31" hidden="1" customWidth="1"/>
    <col min="14866" max="14866" width="12.28515625" style="31" customWidth="1"/>
    <col min="14867" max="14867" width="6.42578125" style="31" customWidth="1"/>
    <col min="14868" max="14868" width="12.28515625" style="31" customWidth="1"/>
    <col min="14869" max="14869" width="0" style="31" hidden="1" customWidth="1"/>
    <col min="14870" max="14870" width="3.7109375" style="31" customWidth="1"/>
    <col min="14871" max="14871" width="11.140625" style="31" bestFit="1" customWidth="1"/>
    <col min="14872" max="14873" width="10.5703125" style="31"/>
    <col min="14874" max="14874" width="11.140625" style="31" customWidth="1"/>
    <col min="14875" max="15104" width="10.5703125" style="31"/>
    <col min="15105" max="15112" width="0" style="31" hidden="1" customWidth="1"/>
    <col min="15113" max="15113" width="3.7109375" style="31" customWidth="1"/>
    <col min="15114" max="15114" width="3.85546875" style="31" customWidth="1"/>
    <col min="15115" max="15115" width="3.7109375" style="31" customWidth="1"/>
    <col min="15116" max="15116" width="12.7109375" style="31" customWidth="1"/>
    <col min="15117" max="15117" width="52.7109375" style="31" customWidth="1"/>
    <col min="15118" max="15121" width="0" style="31" hidden="1" customWidth="1"/>
    <col min="15122" max="15122" width="12.28515625" style="31" customWidth="1"/>
    <col min="15123" max="15123" width="6.42578125" style="31" customWidth="1"/>
    <col min="15124" max="15124" width="12.28515625" style="31" customWidth="1"/>
    <col min="15125" max="15125" width="0" style="31" hidden="1" customWidth="1"/>
    <col min="15126" max="15126" width="3.7109375" style="31" customWidth="1"/>
    <col min="15127" max="15127" width="11.140625" style="31" bestFit="1" customWidth="1"/>
    <col min="15128" max="15129" width="10.5703125" style="31"/>
    <col min="15130" max="15130" width="11.140625" style="31" customWidth="1"/>
    <col min="15131" max="15360" width="10.5703125" style="31"/>
    <col min="15361" max="15368" width="0" style="31" hidden="1" customWidth="1"/>
    <col min="15369" max="15369" width="3.7109375" style="31" customWidth="1"/>
    <col min="15370" max="15370" width="3.85546875" style="31" customWidth="1"/>
    <col min="15371" max="15371" width="3.7109375" style="31" customWidth="1"/>
    <col min="15372" max="15372" width="12.7109375" style="31" customWidth="1"/>
    <col min="15373" max="15373" width="52.7109375" style="31" customWidth="1"/>
    <col min="15374" max="15377" width="0" style="31" hidden="1" customWidth="1"/>
    <col min="15378" max="15378" width="12.28515625" style="31" customWidth="1"/>
    <col min="15379" max="15379" width="6.42578125" style="31" customWidth="1"/>
    <col min="15380" max="15380" width="12.28515625" style="31" customWidth="1"/>
    <col min="15381" max="15381" width="0" style="31" hidden="1" customWidth="1"/>
    <col min="15382" max="15382" width="3.7109375" style="31" customWidth="1"/>
    <col min="15383" max="15383" width="11.140625" style="31" bestFit="1" customWidth="1"/>
    <col min="15384" max="15385" width="10.5703125" style="31"/>
    <col min="15386" max="15386" width="11.140625" style="31" customWidth="1"/>
    <col min="15387" max="15616" width="10.5703125" style="31"/>
    <col min="15617" max="15624" width="0" style="31" hidden="1" customWidth="1"/>
    <col min="15625" max="15625" width="3.7109375" style="31" customWidth="1"/>
    <col min="15626" max="15626" width="3.85546875" style="31" customWidth="1"/>
    <col min="15627" max="15627" width="3.7109375" style="31" customWidth="1"/>
    <col min="15628" max="15628" width="12.7109375" style="31" customWidth="1"/>
    <col min="15629" max="15629" width="52.7109375" style="31" customWidth="1"/>
    <col min="15630" max="15633" width="0" style="31" hidden="1" customWidth="1"/>
    <col min="15634" max="15634" width="12.28515625" style="31" customWidth="1"/>
    <col min="15635" max="15635" width="6.42578125" style="31" customWidth="1"/>
    <col min="15636" max="15636" width="12.28515625" style="31" customWidth="1"/>
    <col min="15637" max="15637" width="0" style="31" hidden="1" customWidth="1"/>
    <col min="15638" max="15638" width="3.7109375" style="31" customWidth="1"/>
    <col min="15639" max="15639" width="11.140625" style="31" bestFit="1" customWidth="1"/>
    <col min="15640" max="15641" width="10.5703125" style="31"/>
    <col min="15642" max="15642" width="11.140625" style="31" customWidth="1"/>
    <col min="15643" max="15872" width="10.5703125" style="31"/>
    <col min="15873" max="15880" width="0" style="31" hidden="1" customWidth="1"/>
    <col min="15881" max="15881" width="3.7109375" style="31" customWidth="1"/>
    <col min="15882" max="15882" width="3.85546875" style="31" customWidth="1"/>
    <col min="15883" max="15883" width="3.7109375" style="31" customWidth="1"/>
    <col min="15884" max="15884" width="12.7109375" style="31" customWidth="1"/>
    <col min="15885" max="15885" width="52.7109375" style="31" customWidth="1"/>
    <col min="15886" max="15889" width="0" style="31" hidden="1" customWidth="1"/>
    <col min="15890" max="15890" width="12.28515625" style="31" customWidth="1"/>
    <col min="15891" max="15891" width="6.42578125" style="31" customWidth="1"/>
    <col min="15892" max="15892" width="12.28515625" style="31" customWidth="1"/>
    <col min="15893" max="15893" width="0" style="31" hidden="1" customWidth="1"/>
    <col min="15894" max="15894" width="3.7109375" style="31" customWidth="1"/>
    <col min="15895" max="15895" width="11.140625" style="31" bestFit="1" customWidth="1"/>
    <col min="15896" max="15897" width="10.5703125" style="31"/>
    <col min="15898" max="15898" width="11.140625" style="31" customWidth="1"/>
    <col min="15899" max="16128" width="10.5703125" style="31"/>
    <col min="16129" max="16136" width="0" style="31" hidden="1" customWidth="1"/>
    <col min="16137" max="16137" width="3.7109375" style="31" customWidth="1"/>
    <col min="16138" max="16138" width="3.85546875" style="31" customWidth="1"/>
    <col min="16139" max="16139" width="3.7109375" style="31" customWidth="1"/>
    <col min="16140" max="16140" width="12.7109375" style="31" customWidth="1"/>
    <col min="16141" max="16141" width="52.7109375" style="31" customWidth="1"/>
    <col min="16142" max="16145" width="0" style="31" hidden="1" customWidth="1"/>
    <col min="16146" max="16146" width="12.28515625" style="31" customWidth="1"/>
    <col min="16147" max="16147" width="6.42578125" style="31" customWidth="1"/>
    <col min="16148" max="16148" width="12.28515625" style="31" customWidth="1"/>
    <col min="16149" max="16149" width="0" style="31" hidden="1" customWidth="1"/>
    <col min="16150" max="16150" width="3.7109375" style="31" customWidth="1"/>
    <col min="16151" max="16151" width="11.140625" style="31" bestFit="1" customWidth="1"/>
    <col min="16152" max="16153" width="10.5703125" style="31"/>
    <col min="16154" max="16154" width="11.140625" style="31" customWidth="1"/>
    <col min="16155" max="16384" width="10.5703125" style="31"/>
  </cols>
  <sheetData>
    <row r="1" spans="1:34" hidden="1"/>
    <row r="2" spans="1:34" hidden="1"/>
    <row r="3" spans="1:34" hidden="1"/>
    <row r="4" spans="1:34" ht="3" customHeight="1">
      <c r="J4" s="74"/>
      <c r="K4" s="74"/>
      <c r="L4" s="382"/>
      <c r="M4" s="382"/>
      <c r="N4" s="382"/>
    </row>
    <row r="5" spans="1:34" ht="26.1" customHeight="1">
      <c r="J5" s="74"/>
      <c r="K5" s="74"/>
      <c r="L5" s="684" t="s">
        <v>717</v>
      </c>
      <c r="M5" s="684"/>
      <c r="N5" s="684"/>
      <c r="O5" s="684"/>
      <c r="P5" s="684"/>
      <c r="Q5" s="684"/>
      <c r="R5" s="684"/>
      <c r="S5" s="684"/>
      <c r="T5" s="684"/>
      <c r="U5" s="466"/>
    </row>
    <row r="6" spans="1:34" ht="3" customHeight="1">
      <c r="J6" s="74"/>
      <c r="K6" s="74"/>
      <c r="L6" s="382"/>
      <c r="M6" s="382"/>
      <c r="N6" s="382"/>
      <c r="O6" s="383"/>
      <c r="P6" s="383"/>
      <c r="Q6" s="383"/>
      <c r="R6" s="383"/>
      <c r="S6" s="383"/>
      <c r="T6" s="383"/>
      <c r="U6" s="383"/>
    </row>
    <row r="7" spans="1:34" s="494" customFormat="1" ht="5.25" hidden="1">
      <c r="A7" s="173"/>
      <c r="B7" s="173"/>
      <c r="C7" s="173"/>
      <c r="D7" s="173"/>
      <c r="E7" s="173"/>
      <c r="F7" s="173"/>
      <c r="G7" s="184"/>
      <c r="H7" s="184"/>
      <c r="I7" s="489"/>
      <c r="J7" s="490"/>
      <c r="K7" s="490"/>
      <c r="L7" s="491"/>
      <c r="M7" s="578"/>
      <c r="N7" s="491"/>
      <c r="O7" s="706"/>
      <c r="P7" s="706"/>
      <c r="Q7" s="495"/>
      <c r="R7" s="495"/>
      <c r="S7" s="495"/>
      <c r="T7" s="495"/>
      <c r="U7" s="496"/>
      <c r="X7" s="173"/>
      <c r="Y7" s="173"/>
      <c r="Z7" s="173"/>
      <c r="AA7" s="173"/>
      <c r="AB7" s="173"/>
      <c r="AC7" s="173"/>
      <c r="AD7" s="173"/>
      <c r="AE7" s="173"/>
      <c r="AF7" s="173"/>
      <c r="AG7" s="173"/>
      <c r="AH7" s="173"/>
    </row>
    <row r="8" spans="1:34" s="494" customFormat="1" ht="5.25" hidden="1">
      <c r="A8" s="173"/>
      <c r="B8" s="173"/>
      <c r="C8" s="173"/>
      <c r="D8" s="173"/>
      <c r="E8" s="173"/>
      <c r="F8" s="173"/>
      <c r="G8" s="184"/>
      <c r="H8" s="184"/>
      <c r="I8" s="489"/>
      <c r="J8" s="490"/>
      <c r="K8" s="490"/>
      <c r="L8" s="491"/>
      <c r="M8" s="491"/>
      <c r="N8" s="491"/>
      <c r="O8" s="495"/>
      <c r="P8" s="495"/>
      <c r="Q8" s="495"/>
      <c r="R8" s="495"/>
      <c r="S8" s="495"/>
      <c r="T8" s="495"/>
      <c r="U8" s="496"/>
      <c r="X8" s="173"/>
      <c r="Y8" s="173"/>
      <c r="Z8" s="173"/>
      <c r="AA8" s="173"/>
      <c r="AB8" s="173"/>
      <c r="AC8" s="173"/>
      <c r="AD8" s="173"/>
      <c r="AE8" s="173"/>
      <c r="AF8" s="173"/>
      <c r="AG8" s="173"/>
      <c r="AH8" s="173"/>
    </row>
    <row r="9" spans="1:34" s="377" customFormat="1" ht="5.25" hidden="1">
      <c r="A9" s="183"/>
      <c r="B9" s="183"/>
      <c r="C9" s="183"/>
      <c r="D9" s="183"/>
      <c r="E9" s="183"/>
      <c r="F9" s="183"/>
      <c r="G9" s="183"/>
      <c r="H9" s="183"/>
      <c r="L9" s="581"/>
      <c r="M9" s="544"/>
      <c r="O9" s="690"/>
      <c r="P9" s="690"/>
      <c r="Q9" s="690"/>
      <c r="R9" s="690"/>
      <c r="S9" s="690"/>
      <c r="T9" s="690"/>
      <c r="U9" s="496"/>
      <c r="V9" s="496"/>
      <c r="X9" s="183"/>
      <c r="Y9" s="183"/>
      <c r="Z9" s="183"/>
      <c r="AA9" s="183"/>
      <c r="AB9" s="183"/>
    </row>
    <row r="10" spans="1:34" s="138" customFormat="1" ht="18.75">
      <c r="A10" s="183"/>
      <c r="B10" s="183"/>
      <c r="C10" s="183"/>
      <c r="D10" s="183"/>
      <c r="E10" s="183"/>
      <c r="F10" s="183"/>
      <c r="G10" s="183"/>
      <c r="H10" s="183"/>
      <c r="L10" s="397"/>
      <c r="M10" s="444" t="str">
        <f>"Дата подачи заявления об "&amp;IF(datePr_ch="","утверждении","изменении") &amp; " тарифов"</f>
        <v>Дата подачи заявления об изменении тарифов</v>
      </c>
      <c r="N10" s="548"/>
      <c r="O10" s="691" t="str">
        <f>IF(datePr_ch="",IF(datePr="","",datePr),datePr_ch)</f>
        <v>26.04.2023</v>
      </c>
      <c r="P10" s="691"/>
      <c r="Q10" s="691"/>
      <c r="R10" s="691"/>
      <c r="S10" s="691"/>
      <c r="T10" s="691"/>
      <c r="U10" s="396"/>
      <c r="V10" s="396"/>
      <c r="W10" s="412"/>
      <c r="X10" s="183"/>
      <c r="Y10" s="183"/>
      <c r="Z10" s="183"/>
      <c r="AA10" s="183"/>
      <c r="AB10" s="183"/>
      <c r="AC10" s="183"/>
      <c r="AD10" s="183"/>
      <c r="AE10" s="183"/>
      <c r="AF10" s="183"/>
      <c r="AG10" s="183"/>
      <c r="AH10" s="183"/>
    </row>
    <row r="11" spans="1:34" s="138" customFormat="1" ht="18.75">
      <c r="A11" s="183"/>
      <c r="B11" s="183"/>
      <c r="C11" s="183"/>
      <c r="D11" s="183"/>
      <c r="E11" s="183"/>
      <c r="F11" s="183"/>
      <c r="G11" s="183"/>
      <c r="H11" s="183"/>
      <c r="L11" s="132"/>
      <c r="M11" s="444" t="str">
        <f>"Номер подачи заявления об "&amp;IF(numberPr_ch="","утверждении","изменении") &amp; " тарифов"</f>
        <v>Номер подачи заявления об изменении тарифов</v>
      </c>
      <c r="N11" s="548"/>
      <c r="O11" s="691" t="str">
        <f>IF(numberPr_ch="",IF(numberPr="","",numberPr),numberPr_ch)</f>
        <v>1235</v>
      </c>
      <c r="P11" s="691"/>
      <c r="Q11" s="691"/>
      <c r="R11" s="691"/>
      <c r="S11" s="691"/>
      <c r="T11" s="691"/>
      <c r="U11" s="396"/>
      <c r="V11" s="396"/>
      <c r="W11" s="412"/>
      <c r="X11" s="183"/>
      <c r="Y11" s="183"/>
      <c r="Z11" s="183"/>
      <c r="AA11" s="183"/>
      <c r="AB11" s="183"/>
      <c r="AC11" s="183"/>
      <c r="AD11" s="183"/>
      <c r="AE11" s="183"/>
      <c r="AF11" s="183"/>
      <c r="AG11" s="183"/>
      <c r="AH11" s="183"/>
    </row>
    <row r="12" spans="1:34" s="377" customFormat="1" ht="5.25" hidden="1">
      <c r="A12" s="183"/>
      <c r="B12" s="183"/>
      <c r="C12" s="183"/>
      <c r="D12" s="183"/>
      <c r="E12" s="183"/>
      <c r="F12" s="183"/>
      <c r="G12" s="183"/>
      <c r="H12" s="183"/>
      <c r="L12" s="581"/>
      <c r="M12" s="544"/>
      <c r="O12" s="690"/>
      <c r="P12" s="690"/>
      <c r="Q12" s="690"/>
      <c r="R12" s="690"/>
      <c r="S12" s="690"/>
      <c r="T12" s="690"/>
      <c r="U12" s="496"/>
      <c r="V12" s="496"/>
      <c r="X12" s="183"/>
      <c r="Y12" s="183"/>
      <c r="Z12" s="183"/>
      <c r="AA12" s="183"/>
      <c r="AB12" s="183"/>
    </row>
    <row r="13" spans="1:34" s="138" customFormat="1" ht="11.25" hidden="1">
      <c r="A13" s="183"/>
      <c r="B13" s="183"/>
      <c r="C13" s="183"/>
      <c r="D13" s="183"/>
      <c r="E13" s="183"/>
      <c r="F13" s="183"/>
      <c r="G13" s="183"/>
      <c r="H13" s="183"/>
      <c r="L13" s="685"/>
      <c r="M13" s="685"/>
      <c r="N13" s="387"/>
      <c r="O13" s="396"/>
      <c r="P13" s="396"/>
      <c r="Q13" s="396"/>
      <c r="R13" s="396"/>
      <c r="S13" s="396"/>
      <c r="T13" s="396"/>
      <c r="U13" s="399" t="s">
        <v>371</v>
      </c>
      <c r="X13" s="183"/>
      <c r="Y13" s="183"/>
      <c r="Z13" s="183"/>
      <c r="AA13" s="183"/>
      <c r="AB13" s="183"/>
      <c r="AC13" s="183"/>
      <c r="AD13" s="183"/>
      <c r="AE13" s="183"/>
      <c r="AF13" s="183"/>
      <c r="AG13" s="183"/>
      <c r="AH13" s="183"/>
    </row>
    <row r="14" spans="1:34">
      <c r="J14" s="74"/>
      <c r="K14" s="74"/>
      <c r="L14" s="382"/>
      <c r="M14" s="382"/>
      <c r="N14" s="398"/>
      <c r="O14" s="692"/>
      <c r="P14" s="692"/>
      <c r="Q14" s="692"/>
      <c r="R14" s="692"/>
      <c r="S14" s="692"/>
      <c r="T14" s="692"/>
      <c r="U14" s="692"/>
    </row>
    <row r="15" spans="1:34">
      <c r="J15" s="74"/>
      <c r="K15" s="74"/>
      <c r="L15" s="625" t="s">
        <v>445</v>
      </c>
      <c r="M15" s="625"/>
      <c r="N15" s="625"/>
      <c r="O15" s="625"/>
      <c r="P15" s="625"/>
      <c r="Q15" s="625"/>
      <c r="R15" s="625"/>
      <c r="S15" s="625"/>
      <c r="T15" s="625"/>
      <c r="U15" s="625"/>
      <c r="V15" s="625"/>
      <c r="W15" s="625" t="s">
        <v>446</v>
      </c>
    </row>
    <row r="16" spans="1:34" ht="14.25" customHeight="1">
      <c r="J16" s="74"/>
      <c r="K16" s="74"/>
      <c r="L16" s="698" t="s">
        <v>91</v>
      </c>
      <c r="M16" s="698" t="s">
        <v>602</v>
      </c>
      <c r="N16" s="463"/>
      <c r="O16" s="699" t="s">
        <v>604</v>
      </c>
      <c r="P16" s="700"/>
      <c r="Q16" s="700"/>
      <c r="R16" s="700"/>
      <c r="S16" s="700"/>
      <c r="T16" s="701"/>
      <c r="U16" s="681" t="s">
        <v>339</v>
      </c>
      <c r="V16" s="695" t="s">
        <v>274</v>
      </c>
      <c r="W16" s="625"/>
    </row>
    <row r="17" spans="1:36" ht="14.25" customHeight="1">
      <c r="J17" s="74"/>
      <c r="K17" s="74"/>
      <c r="L17" s="698"/>
      <c r="M17" s="698"/>
      <c r="N17" s="464"/>
      <c r="O17" s="704" t="s">
        <v>578</v>
      </c>
      <c r="P17" s="702" t="s">
        <v>270</v>
      </c>
      <c r="Q17" s="703"/>
      <c r="R17" s="678" t="s">
        <v>615</v>
      </c>
      <c r="S17" s="679"/>
      <c r="T17" s="680"/>
      <c r="U17" s="682"/>
      <c r="V17" s="696"/>
      <c r="W17" s="625"/>
    </row>
    <row r="18" spans="1:36" ht="33.75" customHeight="1">
      <c r="J18" s="74"/>
      <c r="K18" s="74"/>
      <c r="L18" s="698"/>
      <c r="M18" s="698"/>
      <c r="N18" s="465"/>
      <c r="O18" s="705"/>
      <c r="P18" s="88" t="s">
        <v>579</v>
      </c>
      <c r="Q18" s="88" t="s">
        <v>6</v>
      </c>
      <c r="R18" s="89" t="s">
        <v>273</v>
      </c>
      <c r="S18" s="693" t="s">
        <v>272</v>
      </c>
      <c r="T18" s="694"/>
      <c r="U18" s="683"/>
      <c r="V18" s="697"/>
      <c r="W18" s="625"/>
    </row>
    <row r="19" spans="1:36">
      <c r="J19" s="74"/>
      <c r="K19" s="388">
        <v>1</v>
      </c>
      <c r="L19" s="451" t="s">
        <v>92</v>
      </c>
      <c r="M19" s="451" t="s">
        <v>48</v>
      </c>
      <c r="N19" s="453" t="str">
        <f ca="1">OFFSET(N19,0,-1)</f>
        <v>2</v>
      </c>
      <c r="O19" s="452">
        <f ca="1">OFFSET(O19,0,-1)+1</f>
        <v>3</v>
      </c>
      <c r="P19" s="452">
        <f ca="1">OFFSET(P19,0,-1)+1</f>
        <v>4</v>
      </c>
      <c r="Q19" s="452">
        <f ca="1">OFFSET(Q19,0,-1)+1</f>
        <v>5</v>
      </c>
      <c r="R19" s="452">
        <f ca="1">OFFSET(R19,0,-1)+1</f>
        <v>6</v>
      </c>
      <c r="S19" s="686">
        <f ca="1">OFFSET(S19,0,-1)+1</f>
        <v>7</v>
      </c>
      <c r="T19" s="686"/>
      <c r="U19" s="452">
        <f ca="1">OFFSET(U19,0,-2)+1</f>
        <v>8</v>
      </c>
      <c r="V19" s="453">
        <f ca="1">OFFSET(V19,0,-1)</f>
        <v>8</v>
      </c>
      <c r="W19" s="452">
        <f ca="1">OFFSET(W19,0,-1)+1</f>
        <v>9</v>
      </c>
    </row>
    <row r="20" spans="1:36" ht="22.5">
      <c r="A20" s="669">
        <v>1</v>
      </c>
      <c r="E20" s="184"/>
      <c r="F20" s="283"/>
      <c r="G20" s="283"/>
      <c r="H20" s="283"/>
      <c r="J20" s="505"/>
      <c r="K20" s="508"/>
      <c r="L20" s="401">
        <f>mergeValue(A20)</f>
        <v>1</v>
      </c>
      <c r="M20" s="449" t="s">
        <v>19</v>
      </c>
      <c r="N20" s="450"/>
      <c r="O20" s="670"/>
      <c r="P20" s="670"/>
      <c r="Q20" s="670"/>
      <c r="R20" s="670"/>
      <c r="S20" s="670"/>
      <c r="T20" s="670"/>
      <c r="U20" s="670"/>
      <c r="V20" s="670"/>
      <c r="W20" s="445" t="s">
        <v>718</v>
      </c>
      <c r="Y20" s="182"/>
      <c r="Z20" s="182" t="str">
        <f t="shared" ref="Z20:Z33" si="0">IF(M20="","",M20 )</f>
        <v>Наименование тарифа</v>
      </c>
      <c r="AA20" s="182"/>
      <c r="AB20" s="182"/>
      <c r="AC20" s="182"/>
      <c r="AI20" s="173"/>
      <c r="AJ20" s="173"/>
    </row>
    <row r="21" spans="1:36" ht="22.5">
      <c r="A21" s="669"/>
      <c r="B21" s="669">
        <v>1</v>
      </c>
      <c r="E21" s="283"/>
      <c r="F21" s="283"/>
      <c r="G21" s="283"/>
      <c r="H21" s="283"/>
      <c r="I21" s="151"/>
      <c r="J21" s="504"/>
      <c r="K21" s="506"/>
      <c r="L21" s="401" t="str">
        <f>mergeValue(A21) &amp;"."&amp; mergeValue(B21)</f>
        <v>1.1</v>
      </c>
      <c r="M21" s="417" t="s">
        <v>15</v>
      </c>
      <c r="N21" s="450"/>
      <c r="O21" s="670"/>
      <c r="P21" s="670"/>
      <c r="Q21" s="670"/>
      <c r="R21" s="670"/>
      <c r="S21" s="670"/>
      <c r="T21" s="670"/>
      <c r="U21" s="670"/>
      <c r="V21" s="670"/>
      <c r="W21" s="445" t="s">
        <v>459</v>
      </c>
      <c r="Y21" s="182"/>
      <c r="Z21" s="182" t="str">
        <f t="shared" si="0"/>
        <v>Территория действия тарифа</v>
      </c>
      <c r="AA21" s="182"/>
      <c r="AB21" s="182"/>
      <c r="AC21" s="182"/>
      <c r="AI21" s="173"/>
      <c r="AJ21" s="173"/>
    </row>
    <row r="22" spans="1:36" ht="22.5">
      <c r="A22" s="669"/>
      <c r="B22" s="669"/>
      <c r="C22" s="669">
        <v>1</v>
      </c>
      <c r="E22" s="283"/>
      <c r="F22" s="283"/>
      <c r="G22" s="283"/>
      <c r="H22" s="283"/>
      <c r="I22" s="507"/>
      <c r="J22" s="504"/>
      <c r="K22" s="506"/>
      <c r="L22" s="401" t="str">
        <f>mergeValue(A22) &amp;"."&amp; mergeValue(B22)&amp;"."&amp; mergeValue(C22)</f>
        <v>1.1.1</v>
      </c>
      <c r="M22" s="418" t="s">
        <v>7</v>
      </c>
      <c r="N22" s="450"/>
      <c r="O22" s="670"/>
      <c r="P22" s="670"/>
      <c r="Q22" s="670"/>
      <c r="R22" s="670"/>
      <c r="S22" s="670"/>
      <c r="T22" s="670"/>
      <c r="U22" s="670"/>
      <c r="V22" s="670"/>
      <c r="W22" s="445" t="s">
        <v>600</v>
      </c>
      <c r="Y22" s="182"/>
      <c r="Z22" s="182" t="str">
        <f t="shared" si="0"/>
        <v xml:space="preserve">Наименование системы теплоснабжения </v>
      </c>
      <c r="AA22" s="182"/>
      <c r="AB22" s="182"/>
      <c r="AC22" s="182"/>
      <c r="AI22" s="173"/>
      <c r="AJ22" s="173"/>
    </row>
    <row r="23" spans="1:36" ht="22.5">
      <c r="A23" s="669"/>
      <c r="B23" s="669"/>
      <c r="C23" s="669"/>
      <c r="D23" s="669">
        <v>1</v>
      </c>
      <c r="E23" s="283"/>
      <c r="F23" s="283"/>
      <c r="G23" s="283"/>
      <c r="H23" s="283"/>
      <c r="I23" s="507"/>
      <c r="J23" s="504"/>
      <c r="K23" s="506"/>
      <c r="L23" s="401" t="str">
        <f>mergeValue(A23) &amp;"."&amp; mergeValue(B23)&amp;"."&amp; mergeValue(C23)&amp;"."&amp; mergeValue(D23)</f>
        <v>1.1.1.1</v>
      </c>
      <c r="M23" s="419" t="s">
        <v>21</v>
      </c>
      <c r="N23" s="450"/>
      <c r="O23" s="670"/>
      <c r="P23" s="670"/>
      <c r="Q23" s="670"/>
      <c r="R23" s="670"/>
      <c r="S23" s="670"/>
      <c r="T23" s="670"/>
      <c r="U23" s="670"/>
      <c r="V23" s="670"/>
      <c r="W23" s="445" t="s">
        <v>601</v>
      </c>
      <c r="Y23" s="182"/>
      <c r="Z23" s="182" t="str">
        <f t="shared" si="0"/>
        <v xml:space="preserve">Источник тепловой энергии  </v>
      </c>
      <c r="AA23" s="182"/>
      <c r="AB23" s="182"/>
      <c r="AC23" s="182"/>
      <c r="AI23" s="173"/>
      <c r="AJ23" s="173"/>
    </row>
    <row r="24" spans="1:36" ht="78.75">
      <c r="A24" s="669"/>
      <c r="B24" s="669"/>
      <c r="C24" s="669"/>
      <c r="D24" s="669"/>
      <c r="E24" s="669">
        <v>1</v>
      </c>
      <c r="F24" s="283"/>
      <c r="G24" s="283"/>
      <c r="H24" s="173">
        <v>1</v>
      </c>
      <c r="I24" s="669">
        <v>1</v>
      </c>
      <c r="J24" s="283"/>
      <c r="K24" s="510"/>
      <c r="L24" s="401" t="str">
        <f>mergeValue(A24) &amp;"."&amp; mergeValue(B24)&amp;"."&amp; mergeValue(C24)&amp;"."&amp; mergeValue(D24)&amp;"."&amp; mergeValue(E24)</f>
        <v>1.1.1.1.1</v>
      </c>
      <c r="M24" s="421" t="s">
        <v>8</v>
      </c>
      <c r="N24" s="450"/>
      <c r="O24" s="671"/>
      <c r="P24" s="671"/>
      <c r="Q24" s="671"/>
      <c r="R24" s="671"/>
      <c r="S24" s="671"/>
      <c r="T24" s="671"/>
      <c r="U24" s="671"/>
      <c r="V24" s="671"/>
      <c r="W24" s="445" t="s">
        <v>719</v>
      </c>
      <c r="Y24" s="182"/>
      <c r="Z24" s="182" t="str">
        <f t="shared" si="0"/>
        <v>Схема подключения теплопотребляющей установки к коллектору источника тепловой энергии</v>
      </c>
      <c r="AA24" s="182"/>
      <c r="AB24" s="182"/>
      <c r="AC24" s="182"/>
      <c r="AI24" s="173"/>
      <c r="AJ24" s="173"/>
    </row>
    <row r="25" spans="1:36" ht="33.75">
      <c r="A25" s="669"/>
      <c r="B25" s="669"/>
      <c r="C25" s="669"/>
      <c r="D25" s="669"/>
      <c r="E25" s="669"/>
      <c r="F25" s="669">
        <v>1</v>
      </c>
      <c r="G25" s="173"/>
      <c r="H25" s="173"/>
      <c r="I25" s="669"/>
      <c r="J25" s="669">
        <v>1</v>
      </c>
      <c r="K25" s="511"/>
      <c r="L25" s="401" t="str">
        <f>mergeValue(A25) &amp;"."&amp; mergeValue(B25)&amp;"."&amp; mergeValue(C25)&amp;"."&amp; mergeValue(D25)&amp;"."&amp; mergeValue(E25)&amp;"."&amp; mergeValue(F25)</f>
        <v>1.1.1.1.1.1</v>
      </c>
      <c r="M25" s="422" t="s">
        <v>9</v>
      </c>
      <c r="N25" s="450"/>
      <c r="O25" s="672"/>
      <c r="P25" s="673"/>
      <c r="Q25" s="673"/>
      <c r="R25" s="673"/>
      <c r="S25" s="673"/>
      <c r="T25" s="673"/>
      <c r="U25" s="673"/>
      <c r="V25" s="674"/>
      <c r="W25" s="445" t="s">
        <v>720</v>
      </c>
      <c r="Y25" s="182"/>
      <c r="Z25" s="182" t="str">
        <f t="shared" si="0"/>
        <v>Группа потребителей</v>
      </c>
      <c r="AA25" s="182"/>
      <c r="AB25" s="182"/>
      <c r="AC25" s="182"/>
      <c r="AI25" s="173"/>
      <c r="AJ25" s="173"/>
    </row>
    <row r="26" spans="1:36" ht="122.1" customHeight="1">
      <c r="A26" s="669"/>
      <c r="B26" s="669"/>
      <c r="C26" s="669"/>
      <c r="D26" s="669"/>
      <c r="E26" s="669"/>
      <c r="F26" s="669"/>
      <c r="G26" s="173">
        <v>1</v>
      </c>
      <c r="H26" s="173"/>
      <c r="I26" s="669"/>
      <c r="J26" s="669"/>
      <c r="K26" s="511">
        <v>1</v>
      </c>
      <c r="L26" s="401" t="str">
        <f>mergeValue(A26) &amp;"."&amp; mergeValue(B26)&amp;"."&amp; mergeValue(C26)&amp;"."&amp; mergeValue(D26)&amp;"."&amp; mergeValue(E26)&amp;"."&amp; mergeValue(F26)&amp;"."&amp; mergeValue(G26)</f>
        <v>1.1.1.1.1.1.1</v>
      </c>
      <c r="M26" s="527"/>
      <c r="N26" s="450"/>
      <c r="O26" s="427"/>
      <c r="P26" s="427"/>
      <c r="Q26" s="538"/>
      <c r="R26" s="676"/>
      <c r="S26" s="677" t="s">
        <v>83</v>
      </c>
      <c r="T26" s="676"/>
      <c r="U26" s="677" t="s">
        <v>84</v>
      </c>
      <c r="V26" s="427"/>
      <c r="W26" s="687" t="s">
        <v>721</v>
      </c>
      <c r="X26" s="173" t="str">
        <f>strCheckDate(O27:V27)</f>
        <v/>
      </c>
      <c r="Y26" s="182"/>
      <c r="Z26" s="182" t="str">
        <f t="shared" si="0"/>
        <v/>
      </c>
      <c r="AA26" s="182"/>
      <c r="AB26" s="182"/>
      <c r="AC26" s="182"/>
      <c r="AI26" s="173"/>
      <c r="AJ26" s="173"/>
    </row>
    <row r="27" spans="1:36" ht="11.25" hidden="1">
      <c r="A27" s="669"/>
      <c r="B27" s="669"/>
      <c r="C27" s="669"/>
      <c r="D27" s="669"/>
      <c r="E27" s="669"/>
      <c r="F27" s="669"/>
      <c r="G27" s="173"/>
      <c r="H27" s="173"/>
      <c r="I27" s="669"/>
      <c r="J27" s="669"/>
      <c r="K27" s="511"/>
      <c r="L27" s="244"/>
      <c r="M27" s="450"/>
      <c r="N27" s="450"/>
      <c r="O27" s="427"/>
      <c r="P27" s="427"/>
      <c r="Q27" s="437" t="str">
        <f>R26 &amp; "-" &amp; T26</f>
        <v>-</v>
      </c>
      <c r="R27" s="676"/>
      <c r="S27" s="677"/>
      <c r="T27" s="676"/>
      <c r="U27" s="677"/>
      <c r="V27" s="427"/>
      <c r="W27" s="688"/>
      <c r="Y27" s="182"/>
      <c r="Z27" s="182" t="str">
        <f t="shared" si="0"/>
        <v/>
      </c>
      <c r="AA27" s="182"/>
      <c r="AB27" s="182"/>
      <c r="AC27" s="182"/>
      <c r="AI27" s="173"/>
      <c r="AJ27" s="173"/>
    </row>
    <row r="28" spans="1:36" ht="15" customHeight="1">
      <c r="A28" s="669"/>
      <c r="B28" s="669"/>
      <c r="C28" s="669"/>
      <c r="D28" s="669"/>
      <c r="E28" s="669"/>
      <c r="F28" s="669"/>
      <c r="G28" s="283"/>
      <c r="H28" s="173"/>
      <c r="I28" s="669"/>
      <c r="J28" s="669"/>
      <c r="K28" s="510"/>
      <c r="L28" s="415"/>
      <c r="M28" s="424" t="s">
        <v>24</v>
      </c>
      <c r="N28" s="141"/>
      <c r="O28" s="141"/>
      <c r="P28" s="141"/>
      <c r="Q28" s="141"/>
      <c r="R28" s="141"/>
      <c r="S28" s="141"/>
      <c r="T28" s="141"/>
      <c r="U28" s="141"/>
      <c r="V28" s="425"/>
      <c r="W28" s="689"/>
      <c r="Y28" s="182"/>
      <c r="Z28" s="182" t="str">
        <f t="shared" si="0"/>
        <v>Добавить вид теплоносителя (параметры теплоносителя)</v>
      </c>
      <c r="AA28" s="182"/>
      <c r="AB28" s="182"/>
      <c r="AC28" s="182"/>
      <c r="AI28" s="173"/>
      <c r="AJ28" s="173"/>
    </row>
    <row r="29" spans="1:36" ht="15" customHeight="1">
      <c r="A29" s="669"/>
      <c r="B29" s="669"/>
      <c r="C29" s="669"/>
      <c r="D29" s="669"/>
      <c r="E29" s="669"/>
      <c r="F29" s="283"/>
      <c r="G29" s="283"/>
      <c r="H29" s="173"/>
      <c r="I29" s="669"/>
      <c r="J29" s="283"/>
      <c r="K29" s="510"/>
      <c r="L29" s="415"/>
      <c r="M29" s="423" t="s">
        <v>10</v>
      </c>
      <c r="N29" s="141"/>
      <c r="O29" s="141"/>
      <c r="P29" s="141"/>
      <c r="Q29" s="141"/>
      <c r="R29" s="141"/>
      <c r="S29" s="141"/>
      <c r="T29" s="141"/>
      <c r="U29" s="428"/>
      <c r="V29" s="141"/>
      <c r="W29" s="467"/>
      <c r="Y29" s="182"/>
      <c r="Z29" s="182" t="str">
        <f t="shared" si="0"/>
        <v>Добавить группу потребителей</v>
      </c>
      <c r="AA29" s="182"/>
      <c r="AB29" s="182"/>
      <c r="AC29" s="182"/>
      <c r="AI29" s="173"/>
      <c r="AJ29" s="173"/>
    </row>
    <row r="30" spans="1:36" ht="15" customHeight="1">
      <c r="A30" s="669"/>
      <c r="B30" s="669"/>
      <c r="C30" s="669"/>
      <c r="D30" s="669"/>
      <c r="E30" s="509"/>
      <c r="F30" s="283"/>
      <c r="G30" s="283"/>
      <c r="H30" s="283"/>
      <c r="I30" s="505"/>
      <c r="J30" s="73"/>
      <c r="K30" s="508"/>
      <c r="L30" s="415"/>
      <c r="M30" s="420" t="s">
        <v>11</v>
      </c>
      <c r="N30" s="141"/>
      <c r="O30" s="141"/>
      <c r="P30" s="141"/>
      <c r="Q30" s="141"/>
      <c r="R30" s="141"/>
      <c r="S30" s="141"/>
      <c r="T30" s="141"/>
      <c r="U30" s="428"/>
      <c r="V30" s="141"/>
      <c r="W30" s="467"/>
      <c r="Y30" s="182"/>
      <c r="Z30" s="182" t="str">
        <f t="shared" si="0"/>
        <v>Добавить схему подключения</v>
      </c>
      <c r="AA30" s="182"/>
      <c r="AB30" s="182"/>
      <c r="AC30" s="182"/>
      <c r="AI30" s="173"/>
      <c r="AJ30" s="173"/>
    </row>
    <row r="31" spans="1:36" ht="15" customHeight="1">
      <c r="A31" s="669"/>
      <c r="B31" s="669"/>
      <c r="C31" s="669"/>
      <c r="D31" s="509"/>
      <c r="E31" s="509"/>
      <c r="F31" s="283"/>
      <c r="G31" s="283"/>
      <c r="H31" s="283"/>
      <c r="I31" s="505"/>
      <c r="J31" s="73"/>
      <c r="K31" s="508"/>
      <c r="L31" s="415"/>
      <c r="M31" s="130" t="s">
        <v>16</v>
      </c>
      <c r="N31" s="141"/>
      <c r="O31" s="141"/>
      <c r="P31" s="141"/>
      <c r="Q31" s="141"/>
      <c r="R31" s="141"/>
      <c r="S31" s="141"/>
      <c r="T31" s="141"/>
      <c r="U31" s="428"/>
      <c r="V31" s="141"/>
      <c r="W31" s="467"/>
      <c r="Y31" s="182"/>
      <c r="Z31" s="182" t="str">
        <f t="shared" si="0"/>
        <v>Добавить источник тепловой энергии</v>
      </c>
      <c r="AA31" s="182"/>
      <c r="AB31" s="182"/>
      <c r="AC31" s="182"/>
      <c r="AI31" s="173"/>
      <c r="AJ31" s="173"/>
    </row>
    <row r="32" spans="1:36" ht="15" customHeight="1">
      <c r="A32" s="669"/>
      <c r="B32" s="669"/>
      <c r="C32" s="509"/>
      <c r="D32" s="509"/>
      <c r="E32" s="509"/>
      <c r="F32" s="509"/>
      <c r="G32" s="514"/>
      <c r="H32" s="505"/>
      <c r="I32" s="512"/>
      <c r="J32" s="73"/>
      <c r="K32" s="513"/>
      <c r="L32" s="415"/>
      <c r="M32" s="129" t="s">
        <v>17</v>
      </c>
      <c r="N32" s="141"/>
      <c r="O32" s="141"/>
      <c r="P32" s="141"/>
      <c r="Q32" s="141"/>
      <c r="R32" s="141"/>
      <c r="S32" s="141"/>
      <c r="T32" s="141"/>
      <c r="U32" s="428"/>
      <c r="V32" s="141"/>
      <c r="W32" s="467"/>
      <c r="Y32" s="182"/>
      <c r="Z32" s="182" t="str">
        <f t="shared" si="0"/>
        <v>Добавить наименование системы теплоснабжения</v>
      </c>
      <c r="AA32" s="182"/>
      <c r="AB32" s="182"/>
      <c r="AC32" s="182"/>
      <c r="AI32" s="173"/>
      <c r="AJ32" s="173"/>
    </row>
    <row r="33" spans="1:36" ht="15" customHeight="1">
      <c r="A33" s="669"/>
      <c r="B33" s="509"/>
      <c r="C33" s="509"/>
      <c r="D33" s="509"/>
      <c r="E33" s="509"/>
      <c r="F33" s="509"/>
      <c r="G33" s="514"/>
      <c r="H33" s="505"/>
      <c r="I33" s="505"/>
      <c r="J33" s="73"/>
      <c r="K33" s="508"/>
      <c r="L33" s="415"/>
      <c r="M33" s="135" t="s">
        <v>18</v>
      </c>
      <c r="N33" s="141"/>
      <c r="O33" s="141"/>
      <c r="P33" s="141"/>
      <c r="Q33" s="141"/>
      <c r="R33" s="141"/>
      <c r="S33" s="141"/>
      <c r="T33" s="141"/>
      <c r="U33" s="428"/>
      <c r="V33" s="141"/>
      <c r="W33" s="467"/>
      <c r="Y33" s="182"/>
      <c r="Z33" s="182" t="str">
        <f t="shared" si="0"/>
        <v>Добавить территорию действия тарифа</v>
      </c>
      <c r="AA33" s="182"/>
      <c r="AB33" s="182"/>
      <c r="AC33" s="182"/>
      <c r="AI33" s="173"/>
      <c r="AJ33" s="173"/>
    </row>
    <row r="34" spans="1:36" customFormat="1" ht="15" customHeight="1">
      <c r="L34" s="390"/>
      <c r="M34" s="144" t="s">
        <v>308</v>
      </c>
      <c r="N34" s="141"/>
      <c r="O34" s="141"/>
      <c r="P34" s="141"/>
      <c r="Q34" s="141"/>
      <c r="R34" s="141"/>
      <c r="S34" s="141"/>
      <c r="T34" s="141"/>
      <c r="U34" s="428"/>
      <c r="V34" s="141"/>
      <c r="W34" s="467"/>
      <c r="X34" s="175"/>
      <c r="Y34" s="175"/>
      <c r="Z34" s="175"/>
      <c r="AA34" s="175"/>
      <c r="AB34" s="175"/>
      <c r="AC34" s="175"/>
      <c r="AD34" s="175"/>
      <c r="AE34" s="175"/>
      <c r="AF34" s="175"/>
      <c r="AG34" s="175"/>
      <c r="AH34" s="175"/>
    </row>
    <row r="35" spans="1:36" ht="11.25">
      <c r="A35" s="31"/>
      <c r="B35" s="31"/>
      <c r="C35" s="31"/>
      <c r="D35" s="31"/>
      <c r="E35" s="31"/>
      <c r="F35" s="31"/>
      <c r="G35" s="31"/>
      <c r="H35" s="31"/>
      <c r="I35" s="31"/>
      <c r="J35" s="31"/>
      <c r="K35" s="31"/>
      <c r="X35" s="31"/>
      <c r="Y35" s="31"/>
      <c r="Z35" s="31"/>
      <c r="AA35" s="31"/>
      <c r="AB35" s="31"/>
      <c r="AC35" s="31"/>
      <c r="AD35" s="31"/>
      <c r="AE35" s="31"/>
      <c r="AF35" s="31"/>
      <c r="AG35" s="31"/>
      <c r="AH35" s="31"/>
    </row>
    <row r="36" spans="1:36" ht="105.75" customHeight="1">
      <c r="L36" s="1">
        <v>1</v>
      </c>
      <c r="M36" s="663" t="s">
        <v>722</v>
      </c>
      <c r="N36" s="663"/>
      <c r="O36" s="663"/>
      <c r="P36" s="663"/>
      <c r="Q36" s="663"/>
      <c r="R36" s="663"/>
      <c r="S36" s="663"/>
      <c r="T36" s="663"/>
      <c r="U36" s="663"/>
      <c r="V36" s="663"/>
      <c r="W36" s="663"/>
    </row>
  </sheetData>
  <sheetProtection password="FA9C" sheet="1" objects="1" scenarios="1" formatColumns="0" formatRows="0"/>
  <dataConsolidate leftLabels="1" link="1"/>
  <mergeCells count="40">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 ref="S26:S27"/>
    <mergeCell ref="T26:T27"/>
    <mergeCell ref="L5:T5"/>
    <mergeCell ref="O11:T11"/>
    <mergeCell ref="O12:T12"/>
    <mergeCell ref="L13:M13"/>
    <mergeCell ref="O14:U14"/>
    <mergeCell ref="O7:P7"/>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D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D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D00-000002000000}">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D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D00-000004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xr:uid="{00000000-0002-0000-0D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D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D00-000007000000}"/>
    <dataValidation type="list" allowBlank="1" showInputMessage="1" showErrorMessage="1" errorTitle="Ошибка" error="Выберите значение из списка" prompt="Выберите значение из списка" sqref="O25" xr:uid="{00000000-0002-0000-0D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49</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7"/>
      <c r="B13" s="667"/>
      <c r="C13" s="667"/>
      <c r="D13" s="276">
        <v>1</v>
      </c>
      <c r="F13" s="165" t="str">
        <f>"4."&amp;mergeValue(A13) &amp;"."&amp;mergeValue(B13)&amp;"."&amp;mergeValue(C13)&amp;"."&amp;mergeValue(D13)</f>
        <v>4.1.1.1.1</v>
      </c>
      <c r="G13" s="339" t="s">
        <v>477</v>
      </c>
      <c r="H13" s="259"/>
      <c r="I13" s="668" t="s">
        <v>569</v>
      </c>
      <c r="J13" s="271"/>
      <c r="K13" s="183"/>
      <c r="L13" s="183"/>
      <c r="M13" s="183"/>
      <c r="N13" s="183"/>
      <c r="O13" s="183"/>
      <c r="P13" s="183"/>
      <c r="Q13" s="183"/>
      <c r="R13" s="183"/>
      <c r="S13" s="183"/>
      <c r="T13" s="183"/>
    </row>
    <row r="14" spans="1:20" s="138" customFormat="1" ht="18.75">
      <c r="A14" s="667"/>
      <c r="B14" s="667"/>
      <c r="C14" s="667"/>
      <c r="D14" s="276"/>
      <c r="F14" s="272"/>
      <c r="G14" s="130" t="s">
        <v>4</v>
      </c>
      <c r="H14" s="277"/>
      <c r="I14" s="668"/>
      <c r="J14" s="271"/>
      <c r="K14" s="183"/>
      <c r="L14" s="183"/>
      <c r="M14" s="183"/>
      <c r="N14" s="183"/>
      <c r="O14" s="183"/>
      <c r="P14" s="183"/>
      <c r="Q14" s="183"/>
      <c r="R14" s="183"/>
      <c r="S14" s="183"/>
      <c r="T14" s="183"/>
    </row>
    <row r="15" spans="1:20" s="138" customFormat="1" ht="18.75">
      <c r="A15" s="667"/>
      <c r="B15" s="667"/>
      <c r="C15" s="276"/>
      <c r="D15" s="276"/>
      <c r="F15" s="340"/>
      <c r="G15" s="168" t="s">
        <v>401</v>
      </c>
      <c r="H15" s="341"/>
      <c r="I15" s="342"/>
      <c r="J15" s="271"/>
      <c r="K15" s="183"/>
      <c r="L15" s="183"/>
      <c r="M15" s="183"/>
      <c r="N15" s="183"/>
      <c r="O15" s="183"/>
      <c r="P15" s="183"/>
      <c r="Q15" s="183"/>
      <c r="R15" s="183"/>
      <c r="S15" s="183"/>
      <c r="T15" s="183"/>
    </row>
    <row r="16" spans="1:20" s="138" customFormat="1" ht="18.75">
      <c r="A16" s="667"/>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E00-000000000000}">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34" width="10.5703125" style="173"/>
    <col min="35" max="256" width="10.5703125" style="31"/>
    <col min="257" max="264" width="0" style="31" hidden="1" customWidth="1"/>
    <col min="265" max="265" width="3.7109375" style="31" customWidth="1"/>
    <col min="266" max="266" width="3.85546875" style="31" customWidth="1"/>
    <col min="267" max="267" width="3.7109375" style="31" customWidth="1"/>
    <col min="268" max="268" width="12.7109375" style="31" customWidth="1"/>
    <col min="269" max="269" width="52.7109375" style="31" customWidth="1"/>
    <col min="270" max="273" width="0" style="31" hidden="1" customWidth="1"/>
    <col min="274" max="274" width="12.28515625" style="31" customWidth="1"/>
    <col min="275" max="275" width="6.42578125" style="31" customWidth="1"/>
    <col min="276" max="276" width="12.28515625" style="31" customWidth="1"/>
    <col min="277" max="277" width="0" style="31" hidden="1" customWidth="1"/>
    <col min="278" max="278" width="3.7109375" style="31" customWidth="1"/>
    <col min="279" max="279" width="11.140625" style="31" bestFit="1" customWidth="1"/>
    <col min="280" max="281" width="10.5703125" style="31"/>
    <col min="282" max="282" width="11.140625" style="31" customWidth="1"/>
    <col min="283" max="512" width="10.5703125" style="31"/>
    <col min="513" max="520" width="0" style="31" hidden="1" customWidth="1"/>
    <col min="521" max="521" width="3.7109375" style="31" customWidth="1"/>
    <col min="522" max="522" width="3.85546875" style="31" customWidth="1"/>
    <col min="523" max="523" width="3.7109375" style="31" customWidth="1"/>
    <col min="524" max="524" width="12.7109375" style="31" customWidth="1"/>
    <col min="525" max="525" width="52.7109375" style="31" customWidth="1"/>
    <col min="526" max="529" width="0" style="31" hidden="1" customWidth="1"/>
    <col min="530" max="530" width="12.28515625" style="31" customWidth="1"/>
    <col min="531" max="531" width="6.42578125" style="31" customWidth="1"/>
    <col min="532" max="532" width="12.28515625" style="31" customWidth="1"/>
    <col min="533" max="533" width="0" style="31" hidden="1" customWidth="1"/>
    <col min="534" max="534" width="3.7109375" style="31" customWidth="1"/>
    <col min="535" max="535" width="11.140625" style="31" bestFit="1" customWidth="1"/>
    <col min="536" max="537" width="10.5703125" style="31"/>
    <col min="538" max="538" width="11.140625" style="31" customWidth="1"/>
    <col min="539" max="768" width="10.5703125" style="31"/>
    <col min="769" max="776" width="0" style="31" hidden="1" customWidth="1"/>
    <col min="777" max="777" width="3.7109375" style="31" customWidth="1"/>
    <col min="778" max="778" width="3.85546875" style="31" customWidth="1"/>
    <col min="779" max="779" width="3.7109375" style="31" customWidth="1"/>
    <col min="780" max="780" width="12.7109375" style="31" customWidth="1"/>
    <col min="781" max="781" width="52.7109375" style="31" customWidth="1"/>
    <col min="782" max="785" width="0" style="31" hidden="1" customWidth="1"/>
    <col min="786" max="786" width="12.28515625" style="31" customWidth="1"/>
    <col min="787" max="787" width="6.42578125" style="31" customWidth="1"/>
    <col min="788" max="788" width="12.28515625" style="31" customWidth="1"/>
    <col min="789" max="789" width="0" style="31" hidden="1" customWidth="1"/>
    <col min="790" max="790" width="3.7109375" style="31" customWidth="1"/>
    <col min="791" max="791" width="11.140625" style="31" bestFit="1" customWidth="1"/>
    <col min="792" max="793" width="10.5703125" style="31"/>
    <col min="794" max="794" width="11.140625" style="31" customWidth="1"/>
    <col min="795" max="1024" width="10.5703125" style="31"/>
    <col min="1025" max="1032" width="0" style="31" hidden="1" customWidth="1"/>
    <col min="1033" max="1033" width="3.7109375" style="31" customWidth="1"/>
    <col min="1034" max="1034" width="3.85546875" style="31" customWidth="1"/>
    <col min="1035" max="1035" width="3.7109375" style="31" customWidth="1"/>
    <col min="1036" max="1036" width="12.7109375" style="31" customWidth="1"/>
    <col min="1037" max="1037" width="52.7109375" style="31" customWidth="1"/>
    <col min="1038" max="1041" width="0" style="31" hidden="1" customWidth="1"/>
    <col min="1042" max="1042" width="12.28515625" style="31" customWidth="1"/>
    <col min="1043" max="1043" width="6.42578125" style="31" customWidth="1"/>
    <col min="1044" max="1044" width="12.28515625" style="31" customWidth="1"/>
    <col min="1045" max="1045" width="0" style="31" hidden="1" customWidth="1"/>
    <col min="1046" max="1046" width="3.7109375" style="31" customWidth="1"/>
    <col min="1047" max="1047" width="11.140625" style="31" bestFit="1" customWidth="1"/>
    <col min="1048" max="1049" width="10.5703125" style="31"/>
    <col min="1050" max="1050" width="11.140625" style="31" customWidth="1"/>
    <col min="1051" max="1280" width="10.5703125" style="31"/>
    <col min="1281" max="1288" width="0" style="31" hidden="1" customWidth="1"/>
    <col min="1289" max="1289" width="3.7109375" style="31" customWidth="1"/>
    <col min="1290" max="1290" width="3.85546875" style="31" customWidth="1"/>
    <col min="1291" max="1291" width="3.7109375" style="31" customWidth="1"/>
    <col min="1292" max="1292" width="12.7109375" style="31" customWidth="1"/>
    <col min="1293" max="1293" width="52.7109375" style="31" customWidth="1"/>
    <col min="1294" max="1297" width="0" style="31" hidden="1" customWidth="1"/>
    <col min="1298" max="1298" width="12.28515625" style="31" customWidth="1"/>
    <col min="1299" max="1299" width="6.42578125" style="31" customWidth="1"/>
    <col min="1300" max="1300" width="12.28515625" style="31" customWidth="1"/>
    <col min="1301" max="1301" width="0" style="31" hidden="1" customWidth="1"/>
    <col min="1302" max="1302" width="3.7109375" style="31" customWidth="1"/>
    <col min="1303" max="1303" width="11.140625" style="31" bestFit="1" customWidth="1"/>
    <col min="1304" max="1305" width="10.5703125" style="31"/>
    <col min="1306" max="1306" width="11.140625" style="31" customWidth="1"/>
    <col min="1307" max="1536" width="10.5703125" style="31"/>
    <col min="1537" max="1544" width="0" style="31" hidden="1" customWidth="1"/>
    <col min="1545" max="1545" width="3.7109375" style="31" customWidth="1"/>
    <col min="1546" max="1546" width="3.85546875" style="31" customWidth="1"/>
    <col min="1547" max="1547" width="3.7109375" style="31" customWidth="1"/>
    <col min="1548" max="1548" width="12.7109375" style="31" customWidth="1"/>
    <col min="1549" max="1549" width="52.7109375" style="31" customWidth="1"/>
    <col min="1550" max="1553" width="0" style="31" hidden="1" customWidth="1"/>
    <col min="1554" max="1554" width="12.28515625" style="31" customWidth="1"/>
    <col min="1555" max="1555" width="6.42578125" style="31" customWidth="1"/>
    <col min="1556" max="1556" width="12.28515625" style="31" customWidth="1"/>
    <col min="1557" max="1557" width="0" style="31" hidden="1" customWidth="1"/>
    <col min="1558" max="1558" width="3.7109375" style="31" customWidth="1"/>
    <col min="1559" max="1559" width="11.140625" style="31" bestFit="1" customWidth="1"/>
    <col min="1560" max="1561" width="10.5703125" style="31"/>
    <col min="1562" max="1562" width="11.140625" style="31" customWidth="1"/>
    <col min="1563" max="1792" width="10.5703125" style="31"/>
    <col min="1793" max="1800" width="0" style="31" hidden="1" customWidth="1"/>
    <col min="1801" max="1801" width="3.7109375" style="31" customWidth="1"/>
    <col min="1802" max="1802" width="3.85546875" style="31" customWidth="1"/>
    <col min="1803" max="1803" width="3.7109375" style="31" customWidth="1"/>
    <col min="1804" max="1804" width="12.7109375" style="31" customWidth="1"/>
    <col min="1805" max="1805" width="52.7109375" style="31" customWidth="1"/>
    <col min="1806" max="1809" width="0" style="31" hidden="1" customWidth="1"/>
    <col min="1810" max="1810" width="12.28515625" style="31" customWidth="1"/>
    <col min="1811" max="1811" width="6.42578125" style="31" customWidth="1"/>
    <col min="1812" max="1812" width="12.28515625" style="31" customWidth="1"/>
    <col min="1813" max="1813" width="0" style="31" hidden="1" customWidth="1"/>
    <col min="1814" max="1814" width="3.7109375" style="31" customWidth="1"/>
    <col min="1815" max="1815" width="11.140625" style="31" bestFit="1" customWidth="1"/>
    <col min="1816" max="1817" width="10.5703125" style="31"/>
    <col min="1818" max="1818" width="11.140625" style="31" customWidth="1"/>
    <col min="1819" max="2048" width="10.5703125" style="31"/>
    <col min="2049" max="2056" width="0" style="31" hidden="1" customWidth="1"/>
    <col min="2057" max="2057" width="3.7109375" style="31" customWidth="1"/>
    <col min="2058" max="2058" width="3.85546875" style="31" customWidth="1"/>
    <col min="2059" max="2059" width="3.7109375" style="31" customWidth="1"/>
    <col min="2060" max="2060" width="12.7109375" style="31" customWidth="1"/>
    <col min="2061" max="2061" width="52.7109375" style="31" customWidth="1"/>
    <col min="2062" max="2065" width="0" style="31" hidden="1" customWidth="1"/>
    <col min="2066" max="2066" width="12.28515625" style="31" customWidth="1"/>
    <col min="2067" max="2067" width="6.42578125" style="31" customWidth="1"/>
    <col min="2068" max="2068" width="12.28515625" style="31" customWidth="1"/>
    <col min="2069" max="2069" width="0" style="31" hidden="1" customWidth="1"/>
    <col min="2070" max="2070" width="3.7109375" style="31" customWidth="1"/>
    <col min="2071" max="2071" width="11.140625" style="31" bestFit="1" customWidth="1"/>
    <col min="2072" max="2073" width="10.5703125" style="31"/>
    <col min="2074" max="2074" width="11.140625" style="31" customWidth="1"/>
    <col min="2075" max="2304" width="10.5703125" style="31"/>
    <col min="2305" max="2312" width="0" style="31" hidden="1" customWidth="1"/>
    <col min="2313" max="2313" width="3.7109375" style="31" customWidth="1"/>
    <col min="2314" max="2314" width="3.85546875" style="31" customWidth="1"/>
    <col min="2315" max="2315" width="3.7109375" style="31" customWidth="1"/>
    <col min="2316" max="2316" width="12.7109375" style="31" customWidth="1"/>
    <col min="2317" max="2317" width="52.7109375" style="31" customWidth="1"/>
    <col min="2318" max="2321" width="0" style="31" hidden="1" customWidth="1"/>
    <col min="2322" max="2322" width="12.28515625" style="31" customWidth="1"/>
    <col min="2323" max="2323" width="6.42578125" style="31" customWidth="1"/>
    <col min="2324" max="2324" width="12.28515625" style="31" customWidth="1"/>
    <col min="2325" max="2325" width="0" style="31" hidden="1" customWidth="1"/>
    <col min="2326" max="2326" width="3.7109375" style="31" customWidth="1"/>
    <col min="2327" max="2327" width="11.140625" style="31" bestFit="1" customWidth="1"/>
    <col min="2328" max="2329" width="10.5703125" style="31"/>
    <col min="2330" max="2330" width="11.140625" style="31" customWidth="1"/>
    <col min="2331" max="2560" width="10.5703125" style="31"/>
    <col min="2561" max="2568" width="0" style="31" hidden="1" customWidth="1"/>
    <col min="2569" max="2569" width="3.7109375" style="31" customWidth="1"/>
    <col min="2570" max="2570" width="3.85546875" style="31" customWidth="1"/>
    <col min="2571" max="2571" width="3.7109375" style="31" customWidth="1"/>
    <col min="2572" max="2572" width="12.7109375" style="31" customWidth="1"/>
    <col min="2573" max="2573" width="52.7109375" style="31" customWidth="1"/>
    <col min="2574" max="2577" width="0" style="31" hidden="1" customWidth="1"/>
    <col min="2578" max="2578" width="12.28515625" style="31" customWidth="1"/>
    <col min="2579" max="2579" width="6.42578125" style="31" customWidth="1"/>
    <col min="2580" max="2580" width="12.28515625" style="31" customWidth="1"/>
    <col min="2581" max="2581" width="0" style="31" hidden="1" customWidth="1"/>
    <col min="2582" max="2582" width="3.7109375" style="31" customWidth="1"/>
    <col min="2583" max="2583" width="11.140625" style="31" bestFit="1" customWidth="1"/>
    <col min="2584" max="2585" width="10.5703125" style="31"/>
    <col min="2586" max="2586" width="11.140625" style="31" customWidth="1"/>
    <col min="2587" max="2816" width="10.5703125" style="31"/>
    <col min="2817" max="2824" width="0" style="31" hidden="1" customWidth="1"/>
    <col min="2825" max="2825" width="3.7109375" style="31" customWidth="1"/>
    <col min="2826" max="2826" width="3.85546875" style="31" customWidth="1"/>
    <col min="2827" max="2827" width="3.7109375" style="31" customWidth="1"/>
    <col min="2828" max="2828" width="12.7109375" style="31" customWidth="1"/>
    <col min="2829" max="2829" width="52.7109375" style="31" customWidth="1"/>
    <col min="2830" max="2833" width="0" style="31" hidden="1" customWidth="1"/>
    <col min="2834" max="2834" width="12.28515625" style="31" customWidth="1"/>
    <col min="2835" max="2835" width="6.42578125" style="31" customWidth="1"/>
    <col min="2836" max="2836" width="12.28515625" style="31" customWidth="1"/>
    <col min="2837" max="2837" width="0" style="31" hidden="1" customWidth="1"/>
    <col min="2838" max="2838" width="3.7109375" style="31" customWidth="1"/>
    <col min="2839" max="2839" width="11.140625" style="31" bestFit="1" customWidth="1"/>
    <col min="2840" max="2841" width="10.5703125" style="31"/>
    <col min="2842" max="2842" width="11.140625" style="31" customWidth="1"/>
    <col min="2843" max="3072" width="10.5703125" style="31"/>
    <col min="3073" max="3080" width="0" style="31" hidden="1" customWidth="1"/>
    <col min="3081" max="3081" width="3.7109375" style="31" customWidth="1"/>
    <col min="3082" max="3082" width="3.85546875" style="31" customWidth="1"/>
    <col min="3083" max="3083" width="3.7109375" style="31" customWidth="1"/>
    <col min="3084" max="3084" width="12.7109375" style="31" customWidth="1"/>
    <col min="3085" max="3085" width="52.7109375" style="31" customWidth="1"/>
    <col min="3086" max="3089" width="0" style="31" hidden="1" customWidth="1"/>
    <col min="3090" max="3090" width="12.28515625" style="31" customWidth="1"/>
    <col min="3091" max="3091" width="6.42578125" style="31" customWidth="1"/>
    <col min="3092" max="3092" width="12.28515625" style="31" customWidth="1"/>
    <col min="3093" max="3093" width="0" style="31" hidden="1" customWidth="1"/>
    <col min="3094" max="3094" width="3.7109375" style="31" customWidth="1"/>
    <col min="3095" max="3095" width="11.140625" style="31" bestFit="1" customWidth="1"/>
    <col min="3096" max="3097" width="10.5703125" style="31"/>
    <col min="3098" max="3098" width="11.140625" style="31" customWidth="1"/>
    <col min="3099" max="3328" width="10.5703125" style="31"/>
    <col min="3329" max="3336" width="0" style="31" hidden="1" customWidth="1"/>
    <col min="3337" max="3337" width="3.7109375" style="31" customWidth="1"/>
    <col min="3338" max="3338" width="3.85546875" style="31" customWidth="1"/>
    <col min="3339" max="3339" width="3.7109375" style="31" customWidth="1"/>
    <col min="3340" max="3340" width="12.7109375" style="31" customWidth="1"/>
    <col min="3341" max="3341" width="52.7109375" style="31" customWidth="1"/>
    <col min="3342" max="3345" width="0" style="31" hidden="1" customWidth="1"/>
    <col min="3346" max="3346" width="12.28515625" style="31" customWidth="1"/>
    <col min="3347" max="3347" width="6.42578125" style="31" customWidth="1"/>
    <col min="3348" max="3348" width="12.28515625" style="31" customWidth="1"/>
    <col min="3349" max="3349" width="0" style="31" hidden="1" customWidth="1"/>
    <col min="3350" max="3350" width="3.7109375" style="31" customWidth="1"/>
    <col min="3351" max="3351" width="11.140625" style="31" bestFit="1" customWidth="1"/>
    <col min="3352" max="3353" width="10.5703125" style="31"/>
    <col min="3354" max="3354" width="11.140625" style="31" customWidth="1"/>
    <col min="3355" max="3584" width="10.5703125" style="31"/>
    <col min="3585" max="3592" width="0" style="31" hidden="1" customWidth="1"/>
    <col min="3593" max="3593" width="3.7109375" style="31" customWidth="1"/>
    <col min="3594" max="3594" width="3.85546875" style="31" customWidth="1"/>
    <col min="3595" max="3595" width="3.7109375" style="31" customWidth="1"/>
    <col min="3596" max="3596" width="12.7109375" style="31" customWidth="1"/>
    <col min="3597" max="3597" width="52.7109375" style="31" customWidth="1"/>
    <col min="3598" max="3601" width="0" style="31" hidden="1" customWidth="1"/>
    <col min="3602" max="3602" width="12.28515625" style="31" customWidth="1"/>
    <col min="3603" max="3603" width="6.42578125" style="31" customWidth="1"/>
    <col min="3604" max="3604" width="12.28515625" style="31" customWidth="1"/>
    <col min="3605" max="3605" width="0" style="31" hidden="1" customWidth="1"/>
    <col min="3606" max="3606" width="3.7109375" style="31" customWidth="1"/>
    <col min="3607" max="3607" width="11.140625" style="31" bestFit="1" customWidth="1"/>
    <col min="3608" max="3609" width="10.5703125" style="31"/>
    <col min="3610" max="3610" width="11.140625" style="31" customWidth="1"/>
    <col min="3611" max="3840" width="10.5703125" style="31"/>
    <col min="3841" max="3848" width="0" style="31" hidden="1" customWidth="1"/>
    <col min="3849" max="3849" width="3.7109375" style="31" customWidth="1"/>
    <col min="3850" max="3850" width="3.85546875" style="31" customWidth="1"/>
    <col min="3851" max="3851" width="3.7109375" style="31" customWidth="1"/>
    <col min="3852" max="3852" width="12.7109375" style="31" customWidth="1"/>
    <col min="3853" max="3853" width="52.7109375" style="31" customWidth="1"/>
    <col min="3854" max="3857" width="0" style="31" hidden="1" customWidth="1"/>
    <col min="3858" max="3858" width="12.28515625" style="31" customWidth="1"/>
    <col min="3859" max="3859" width="6.42578125" style="31" customWidth="1"/>
    <col min="3860" max="3860" width="12.28515625" style="31" customWidth="1"/>
    <col min="3861" max="3861" width="0" style="31" hidden="1" customWidth="1"/>
    <col min="3862" max="3862" width="3.7109375" style="31" customWidth="1"/>
    <col min="3863" max="3863" width="11.140625" style="31" bestFit="1" customWidth="1"/>
    <col min="3864" max="3865" width="10.5703125" style="31"/>
    <col min="3866" max="3866" width="11.140625" style="31" customWidth="1"/>
    <col min="3867" max="4096" width="10.5703125" style="31"/>
    <col min="4097" max="4104" width="0" style="31" hidden="1" customWidth="1"/>
    <col min="4105" max="4105" width="3.7109375" style="31" customWidth="1"/>
    <col min="4106" max="4106" width="3.85546875" style="31" customWidth="1"/>
    <col min="4107" max="4107" width="3.7109375" style="31" customWidth="1"/>
    <col min="4108" max="4108" width="12.7109375" style="31" customWidth="1"/>
    <col min="4109" max="4109" width="52.7109375" style="31" customWidth="1"/>
    <col min="4110" max="4113" width="0" style="31" hidden="1" customWidth="1"/>
    <col min="4114" max="4114" width="12.28515625" style="31" customWidth="1"/>
    <col min="4115" max="4115" width="6.42578125" style="31" customWidth="1"/>
    <col min="4116" max="4116" width="12.28515625" style="31" customWidth="1"/>
    <col min="4117" max="4117" width="0" style="31" hidden="1" customWidth="1"/>
    <col min="4118" max="4118" width="3.7109375" style="31" customWidth="1"/>
    <col min="4119" max="4119" width="11.140625" style="31" bestFit="1" customWidth="1"/>
    <col min="4120" max="4121" width="10.5703125" style="31"/>
    <col min="4122" max="4122" width="11.140625" style="31" customWidth="1"/>
    <col min="4123" max="4352" width="10.5703125" style="31"/>
    <col min="4353" max="4360" width="0" style="31" hidden="1" customWidth="1"/>
    <col min="4361" max="4361" width="3.7109375" style="31" customWidth="1"/>
    <col min="4362" max="4362" width="3.85546875" style="31" customWidth="1"/>
    <col min="4363" max="4363" width="3.7109375" style="31" customWidth="1"/>
    <col min="4364" max="4364" width="12.7109375" style="31" customWidth="1"/>
    <col min="4365" max="4365" width="52.7109375" style="31" customWidth="1"/>
    <col min="4366" max="4369" width="0" style="31" hidden="1" customWidth="1"/>
    <col min="4370" max="4370" width="12.28515625" style="31" customWidth="1"/>
    <col min="4371" max="4371" width="6.42578125" style="31" customWidth="1"/>
    <col min="4372" max="4372" width="12.28515625" style="31" customWidth="1"/>
    <col min="4373" max="4373" width="0" style="31" hidden="1" customWidth="1"/>
    <col min="4374" max="4374" width="3.7109375" style="31" customWidth="1"/>
    <col min="4375" max="4375" width="11.140625" style="31" bestFit="1" customWidth="1"/>
    <col min="4376" max="4377" width="10.5703125" style="31"/>
    <col min="4378" max="4378" width="11.140625" style="31" customWidth="1"/>
    <col min="4379" max="4608" width="10.5703125" style="31"/>
    <col min="4609" max="4616" width="0" style="31" hidden="1" customWidth="1"/>
    <col min="4617" max="4617" width="3.7109375" style="31" customWidth="1"/>
    <col min="4618" max="4618" width="3.85546875" style="31" customWidth="1"/>
    <col min="4619" max="4619" width="3.7109375" style="31" customWidth="1"/>
    <col min="4620" max="4620" width="12.7109375" style="31" customWidth="1"/>
    <col min="4621" max="4621" width="52.7109375" style="31" customWidth="1"/>
    <col min="4622" max="4625" width="0" style="31" hidden="1" customWidth="1"/>
    <col min="4626" max="4626" width="12.28515625" style="31" customWidth="1"/>
    <col min="4627" max="4627" width="6.42578125" style="31" customWidth="1"/>
    <col min="4628" max="4628" width="12.28515625" style="31" customWidth="1"/>
    <col min="4629" max="4629" width="0" style="31" hidden="1" customWidth="1"/>
    <col min="4630" max="4630" width="3.7109375" style="31" customWidth="1"/>
    <col min="4631" max="4631" width="11.140625" style="31" bestFit="1" customWidth="1"/>
    <col min="4632" max="4633" width="10.5703125" style="31"/>
    <col min="4634" max="4634" width="11.140625" style="31" customWidth="1"/>
    <col min="4635" max="4864" width="10.5703125" style="31"/>
    <col min="4865" max="4872" width="0" style="31" hidden="1" customWidth="1"/>
    <col min="4873" max="4873" width="3.7109375" style="31" customWidth="1"/>
    <col min="4874" max="4874" width="3.85546875" style="31" customWidth="1"/>
    <col min="4875" max="4875" width="3.7109375" style="31" customWidth="1"/>
    <col min="4876" max="4876" width="12.7109375" style="31" customWidth="1"/>
    <col min="4877" max="4877" width="52.7109375" style="31" customWidth="1"/>
    <col min="4878" max="4881" width="0" style="31" hidden="1" customWidth="1"/>
    <col min="4882" max="4882" width="12.28515625" style="31" customWidth="1"/>
    <col min="4883" max="4883" width="6.42578125" style="31" customWidth="1"/>
    <col min="4884" max="4884" width="12.28515625" style="31" customWidth="1"/>
    <col min="4885" max="4885" width="0" style="31" hidden="1" customWidth="1"/>
    <col min="4886" max="4886" width="3.7109375" style="31" customWidth="1"/>
    <col min="4887" max="4887" width="11.140625" style="31" bestFit="1" customWidth="1"/>
    <col min="4888" max="4889" width="10.5703125" style="31"/>
    <col min="4890" max="4890" width="11.140625" style="31" customWidth="1"/>
    <col min="4891" max="5120" width="10.5703125" style="31"/>
    <col min="5121" max="5128" width="0" style="31" hidden="1" customWidth="1"/>
    <col min="5129" max="5129" width="3.7109375" style="31" customWidth="1"/>
    <col min="5130" max="5130" width="3.85546875" style="31" customWidth="1"/>
    <col min="5131" max="5131" width="3.7109375" style="31" customWidth="1"/>
    <col min="5132" max="5132" width="12.7109375" style="31" customWidth="1"/>
    <col min="5133" max="5133" width="52.7109375" style="31" customWidth="1"/>
    <col min="5134" max="5137" width="0" style="31" hidden="1" customWidth="1"/>
    <col min="5138" max="5138" width="12.28515625" style="31" customWidth="1"/>
    <col min="5139" max="5139" width="6.42578125" style="31" customWidth="1"/>
    <col min="5140" max="5140" width="12.28515625" style="31" customWidth="1"/>
    <col min="5141" max="5141" width="0" style="31" hidden="1" customWidth="1"/>
    <col min="5142" max="5142" width="3.7109375" style="31" customWidth="1"/>
    <col min="5143" max="5143" width="11.140625" style="31" bestFit="1" customWidth="1"/>
    <col min="5144" max="5145" width="10.5703125" style="31"/>
    <col min="5146" max="5146" width="11.140625" style="31" customWidth="1"/>
    <col min="5147" max="5376" width="10.5703125" style="31"/>
    <col min="5377" max="5384" width="0" style="31" hidden="1" customWidth="1"/>
    <col min="5385" max="5385" width="3.7109375" style="31" customWidth="1"/>
    <col min="5386" max="5386" width="3.85546875" style="31" customWidth="1"/>
    <col min="5387" max="5387" width="3.7109375" style="31" customWidth="1"/>
    <col min="5388" max="5388" width="12.7109375" style="31" customWidth="1"/>
    <col min="5389" max="5389" width="52.7109375" style="31" customWidth="1"/>
    <col min="5390" max="5393" width="0" style="31" hidden="1" customWidth="1"/>
    <col min="5394" max="5394" width="12.28515625" style="31" customWidth="1"/>
    <col min="5395" max="5395" width="6.42578125" style="31" customWidth="1"/>
    <col min="5396" max="5396" width="12.28515625" style="31" customWidth="1"/>
    <col min="5397" max="5397" width="0" style="31" hidden="1" customWidth="1"/>
    <col min="5398" max="5398" width="3.7109375" style="31" customWidth="1"/>
    <col min="5399" max="5399" width="11.140625" style="31" bestFit="1" customWidth="1"/>
    <col min="5400" max="5401" width="10.5703125" style="31"/>
    <col min="5402" max="5402" width="11.140625" style="31" customWidth="1"/>
    <col min="5403" max="5632" width="10.5703125" style="31"/>
    <col min="5633" max="5640" width="0" style="31" hidden="1" customWidth="1"/>
    <col min="5641" max="5641" width="3.7109375" style="31" customWidth="1"/>
    <col min="5642" max="5642" width="3.85546875" style="31" customWidth="1"/>
    <col min="5643" max="5643" width="3.7109375" style="31" customWidth="1"/>
    <col min="5644" max="5644" width="12.7109375" style="31" customWidth="1"/>
    <col min="5645" max="5645" width="52.7109375" style="31" customWidth="1"/>
    <col min="5646" max="5649" width="0" style="31" hidden="1" customWidth="1"/>
    <col min="5650" max="5650" width="12.28515625" style="31" customWidth="1"/>
    <col min="5651" max="5651" width="6.42578125" style="31" customWidth="1"/>
    <col min="5652" max="5652" width="12.28515625" style="31" customWidth="1"/>
    <col min="5653" max="5653" width="0" style="31" hidden="1" customWidth="1"/>
    <col min="5654" max="5654" width="3.7109375" style="31" customWidth="1"/>
    <col min="5655" max="5655" width="11.140625" style="31" bestFit="1" customWidth="1"/>
    <col min="5656" max="5657" width="10.5703125" style="31"/>
    <col min="5658" max="5658" width="11.140625" style="31" customWidth="1"/>
    <col min="5659" max="5888" width="10.5703125" style="31"/>
    <col min="5889" max="5896" width="0" style="31" hidden="1" customWidth="1"/>
    <col min="5897" max="5897" width="3.7109375" style="31" customWidth="1"/>
    <col min="5898" max="5898" width="3.85546875" style="31" customWidth="1"/>
    <col min="5899" max="5899" width="3.7109375" style="31" customWidth="1"/>
    <col min="5900" max="5900" width="12.7109375" style="31" customWidth="1"/>
    <col min="5901" max="5901" width="52.7109375" style="31" customWidth="1"/>
    <col min="5902" max="5905" width="0" style="31" hidden="1" customWidth="1"/>
    <col min="5906" max="5906" width="12.28515625" style="31" customWidth="1"/>
    <col min="5907" max="5907" width="6.42578125" style="31" customWidth="1"/>
    <col min="5908" max="5908" width="12.28515625" style="31" customWidth="1"/>
    <col min="5909" max="5909" width="0" style="31" hidden="1" customWidth="1"/>
    <col min="5910" max="5910" width="3.7109375" style="31" customWidth="1"/>
    <col min="5911" max="5911" width="11.140625" style="31" bestFit="1" customWidth="1"/>
    <col min="5912" max="5913" width="10.5703125" style="31"/>
    <col min="5914" max="5914" width="11.140625" style="31" customWidth="1"/>
    <col min="5915" max="6144" width="10.5703125" style="31"/>
    <col min="6145" max="6152" width="0" style="31" hidden="1" customWidth="1"/>
    <col min="6153" max="6153" width="3.7109375" style="31" customWidth="1"/>
    <col min="6154" max="6154" width="3.85546875" style="31" customWidth="1"/>
    <col min="6155" max="6155" width="3.7109375" style="31" customWidth="1"/>
    <col min="6156" max="6156" width="12.7109375" style="31" customWidth="1"/>
    <col min="6157" max="6157" width="52.7109375" style="31" customWidth="1"/>
    <col min="6158" max="6161" width="0" style="31" hidden="1" customWidth="1"/>
    <col min="6162" max="6162" width="12.28515625" style="31" customWidth="1"/>
    <col min="6163" max="6163" width="6.42578125" style="31" customWidth="1"/>
    <col min="6164" max="6164" width="12.28515625" style="31" customWidth="1"/>
    <col min="6165" max="6165" width="0" style="31" hidden="1" customWidth="1"/>
    <col min="6166" max="6166" width="3.7109375" style="31" customWidth="1"/>
    <col min="6167" max="6167" width="11.140625" style="31" bestFit="1" customWidth="1"/>
    <col min="6168" max="6169" width="10.5703125" style="31"/>
    <col min="6170" max="6170" width="11.140625" style="31" customWidth="1"/>
    <col min="6171" max="6400" width="10.5703125" style="31"/>
    <col min="6401" max="6408" width="0" style="31" hidden="1" customWidth="1"/>
    <col min="6409" max="6409" width="3.7109375" style="31" customWidth="1"/>
    <col min="6410" max="6410" width="3.85546875" style="31" customWidth="1"/>
    <col min="6411" max="6411" width="3.7109375" style="31" customWidth="1"/>
    <col min="6412" max="6412" width="12.7109375" style="31" customWidth="1"/>
    <col min="6413" max="6413" width="52.7109375" style="31" customWidth="1"/>
    <col min="6414" max="6417" width="0" style="31" hidden="1" customWidth="1"/>
    <col min="6418" max="6418" width="12.28515625" style="31" customWidth="1"/>
    <col min="6419" max="6419" width="6.42578125" style="31" customWidth="1"/>
    <col min="6420" max="6420" width="12.28515625" style="31" customWidth="1"/>
    <col min="6421" max="6421" width="0" style="31" hidden="1" customWidth="1"/>
    <col min="6422" max="6422" width="3.7109375" style="31" customWidth="1"/>
    <col min="6423" max="6423" width="11.140625" style="31" bestFit="1" customWidth="1"/>
    <col min="6424" max="6425" width="10.5703125" style="31"/>
    <col min="6426" max="6426" width="11.140625" style="31" customWidth="1"/>
    <col min="6427" max="6656" width="10.5703125" style="31"/>
    <col min="6657" max="6664" width="0" style="31" hidden="1" customWidth="1"/>
    <col min="6665" max="6665" width="3.7109375" style="31" customWidth="1"/>
    <col min="6666" max="6666" width="3.85546875" style="31" customWidth="1"/>
    <col min="6667" max="6667" width="3.7109375" style="31" customWidth="1"/>
    <col min="6668" max="6668" width="12.7109375" style="31" customWidth="1"/>
    <col min="6669" max="6669" width="52.7109375" style="31" customWidth="1"/>
    <col min="6670" max="6673" width="0" style="31" hidden="1" customWidth="1"/>
    <col min="6674" max="6674" width="12.28515625" style="31" customWidth="1"/>
    <col min="6675" max="6675" width="6.42578125" style="31" customWidth="1"/>
    <col min="6676" max="6676" width="12.28515625" style="31" customWidth="1"/>
    <col min="6677" max="6677" width="0" style="31" hidden="1" customWidth="1"/>
    <col min="6678" max="6678" width="3.7109375" style="31" customWidth="1"/>
    <col min="6679" max="6679" width="11.140625" style="31" bestFit="1" customWidth="1"/>
    <col min="6680" max="6681" width="10.5703125" style="31"/>
    <col min="6682" max="6682" width="11.140625" style="31" customWidth="1"/>
    <col min="6683" max="6912" width="10.5703125" style="31"/>
    <col min="6913" max="6920" width="0" style="31" hidden="1" customWidth="1"/>
    <col min="6921" max="6921" width="3.7109375" style="31" customWidth="1"/>
    <col min="6922" max="6922" width="3.85546875" style="31" customWidth="1"/>
    <col min="6923" max="6923" width="3.7109375" style="31" customWidth="1"/>
    <col min="6924" max="6924" width="12.7109375" style="31" customWidth="1"/>
    <col min="6925" max="6925" width="52.7109375" style="31" customWidth="1"/>
    <col min="6926" max="6929" width="0" style="31" hidden="1" customWidth="1"/>
    <col min="6930" max="6930" width="12.28515625" style="31" customWidth="1"/>
    <col min="6931" max="6931" width="6.42578125" style="31" customWidth="1"/>
    <col min="6932" max="6932" width="12.28515625" style="31" customWidth="1"/>
    <col min="6933" max="6933" width="0" style="31" hidden="1" customWidth="1"/>
    <col min="6934" max="6934" width="3.7109375" style="31" customWidth="1"/>
    <col min="6935" max="6935" width="11.140625" style="31" bestFit="1" customWidth="1"/>
    <col min="6936" max="6937" width="10.5703125" style="31"/>
    <col min="6938" max="6938" width="11.140625" style="31" customWidth="1"/>
    <col min="6939" max="7168" width="10.5703125" style="31"/>
    <col min="7169" max="7176" width="0" style="31" hidden="1" customWidth="1"/>
    <col min="7177" max="7177" width="3.7109375" style="31" customWidth="1"/>
    <col min="7178" max="7178" width="3.85546875" style="31" customWidth="1"/>
    <col min="7179" max="7179" width="3.7109375" style="31" customWidth="1"/>
    <col min="7180" max="7180" width="12.7109375" style="31" customWidth="1"/>
    <col min="7181" max="7181" width="52.7109375" style="31" customWidth="1"/>
    <col min="7182" max="7185" width="0" style="31" hidden="1" customWidth="1"/>
    <col min="7186" max="7186" width="12.28515625" style="31" customWidth="1"/>
    <col min="7187" max="7187" width="6.42578125" style="31" customWidth="1"/>
    <col min="7188" max="7188" width="12.28515625" style="31" customWidth="1"/>
    <col min="7189" max="7189" width="0" style="31" hidden="1" customWidth="1"/>
    <col min="7190" max="7190" width="3.7109375" style="31" customWidth="1"/>
    <col min="7191" max="7191" width="11.140625" style="31" bestFit="1" customWidth="1"/>
    <col min="7192" max="7193" width="10.5703125" style="31"/>
    <col min="7194" max="7194" width="11.140625" style="31" customWidth="1"/>
    <col min="7195" max="7424" width="10.5703125" style="31"/>
    <col min="7425" max="7432" width="0" style="31" hidden="1" customWidth="1"/>
    <col min="7433" max="7433" width="3.7109375" style="31" customWidth="1"/>
    <col min="7434" max="7434" width="3.85546875" style="31" customWidth="1"/>
    <col min="7435" max="7435" width="3.7109375" style="31" customWidth="1"/>
    <col min="7436" max="7436" width="12.7109375" style="31" customWidth="1"/>
    <col min="7437" max="7437" width="52.7109375" style="31" customWidth="1"/>
    <col min="7438" max="7441" width="0" style="31" hidden="1" customWidth="1"/>
    <col min="7442" max="7442" width="12.28515625" style="31" customWidth="1"/>
    <col min="7443" max="7443" width="6.42578125" style="31" customWidth="1"/>
    <col min="7444" max="7444" width="12.28515625" style="31" customWidth="1"/>
    <col min="7445" max="7445" width="0" style="31" hidden="1" customWidth="1"/>
    <col min="7446" max="7446" width="3.7109375" style="31" customWidth="1"/>
    <col min="7447" max="7447" width="11.140625" style="31" bestFit="1" customWidth="1"/>
    <col min="7448" max="7449" width="10.5703125" style="31"/>
    <col min="7450" max="7450" width="11.140625" style="31" customWidth="1"/>
    <col min="7451" max="7680" width="10.5703125" style="31"/>
    <col min="7681" max="7688" width="0" style="31" hidden="1" customWidth="1"/>
    <col min="7689" max="7689" width="3.7109375" style="31" customWidth="1"/>
    <col min="7690" max="7690" width="3.85546875" style="31" customWidth="1"/>
    <col min="7691" max="7691" width="3.7109375" style="31" customWidth="1"/>
    <col min="7692" max="7692" width="12.7109375" style="31" customWidth="1"/>
    <col min="7693" max="7693" width="52.7109375" style="31" customWidth="1"/>
    <col min="7694" max="7697" width="0" style="31" hidden="1" customWidth="1"/>
    <col min="7698" max="7698" width="12.28515625" style="31" customWidth="1"/>
    <col min="7699" max="7699" width="6.42578125" style="31" customWidth="1"/>
    <col min="7700" max="7700" width="12.28515625" style="31" customWidth="1"/>
    <col min="7701" max="7701" width="0" style="31" hidden="1" customWidth="1"/>
    <col min="7702" max="7702" width="3.7109375" style="31" customWidth="1"/>
    <col min="7703" max="7703" width="11.140625" style="31" bestFit="1" customWidth="1"/>
    <col min="7704" max="7705" width="10.5703125" style="31"/>
    <col min="7706" max="7706" width="11.140625" style="31" customWidth="1"/>
    <col min="7707" max="7936" width="10.5703125" style="31"/>
    <col min="7937" max="7944" width="0" style="31" hidden="1" customWidth="1"/>
    <col min="7945" max="7945" width="3.7109375" style="31" customWidth="1"/>
    <col min="7946" max="7946" width="3.85546875" style="31" customWidth="1"/>
    <col min="7947" max="7947" width="3.7109375" style="31" customWidth="1"/>
    <col min="7948" max="7948" width="12.7109375" style="31" customWidth="1"/>
    <col min="7949" max="7949" width="52.7109375" style="31" customWidth="1"/>
    <col min="7950" max="7953" width="0" style="31" hidden="1" customWidth="1"/>
    <col min="7954" max="7954" width="12.28515625" style="31" customWidth="1"/>
    <col min="7955" max="7955" width="6.42578125" style="31" customWidth="1"/>
    <col min="7956" max="7956" width="12.28515625" style="31" customWidth="1"/>
    <col min="7957" max="7957" width="0" style="31" hidden="1" customWidth="1"/>
    <col min="7958" max="7958" width="3.7109375" style="31" customWidth="1"/>
    <col min="7959" max="7959" width="11.140625" style="31" bestFit="1" customWidth="1"/>
    <col min="7960" max="7961" width="10.5703125" style="31"/>
    <col min="7962" max="7962" width="11.140625" style="31" customWidth="1"/>
    <col min="7963" max="8192" width="10.5703125" style="31"/>
    <col min="8193" max="8200" width="0" style="31" hidden="1" customWidth="1"/>
    <col min="8201" max="8201" width="3.7109375" style="31" customWidth="1"/>
    <col min="8202" max="8202" width="3.85546875" style="31" customWidth="1"/>
    <col min="8203" max="8203" width="3.7109375" style="31" customWidth="1"/>
    <col min="8204" max="8204" width="12.7109375" style="31" customWidth="1"/>
    <col min="8205" max="8205" width="52.7109375" style="31" customWidth="1"/>
    <col min="8206" max="8209" width="0" style="31" hidden="1" customWidth="1"/>
    <col min="8210" max="8210" width="12.28515625" style="31" customWidth="1"/>
    <col min="8211" max="8211" width="6.42578125" style="31" customWidth="1"/>
    <col min="8212" max="8212" width="12.28515625" style="31" customWidth="1"/>
    <col min="8213" max="8213" width="0" style="31" hidden="1" customWidth="1"/>
    <col min="8214" max="8214" width="3.7109375" style="31" customWidth="1"/>
    <col min="8215" max="8215" width="11.140625" style="31" bestFit="1" customWidth="1"/>
    <col min="8216" max="8217" width="10.5703125" style="31"/>
    <col min="8218" max="8218" width="11.140625" style="31" customWidth="1"/>
    <col min="8219" max="8448" width="10.5703125" style="31"/>
    <col min="8449" max="8456" width="0" style="31" hidden="1" customWidth="1"/>
    <col min="8457" max="8457" width="3.7109375" style="31" customWidth="1"/>
    <col min="8458" max="8458" width="3.85546875" style="31" customWidth="1"/>
    <col min="8459" max="8459" width="3.7109375" style="31" customWidth="1"/>
    <col min="8460" max="8460" width="12.7109375" style="31" customWidth="1"/>
    <col min="8461" max="8461" width="52.7109375" style="31" customWidth="1"/>
    <col min="8462" max="8465" width="0" style="31" hidden="1" customWidth="1"/>
    <col min="8466" max="8466" width="12.28515625" style="31" customWidth="1"/>
    <col min="8467" max="8467" width="6.42578125" style="31" customWidth="1"/>
    <col min="8468" max="8468" width="12.28515625" style="31" customWidth="1"/>
    <col min="8469" max="8469" width="0" style="31" hidden="1" customWidth="1"/>
    <col min="8470" max="8470" width="3.7109375" style="31" customWidth="1"/>
    <col min="8471" max="8471" width="11.140625" style="31" bestFit="1" customWidth="1"/>
    <col min="8472" max="8473" width="10.5703125" style="31"/>
    <col min="8474" max="8474" width="11.140625" style="31" customWidth="1"/>
    <col min="8475" max="8704" width="10.5703125" style="31"/>
    <col min="8705" max="8712" width="0" style="31" hidden="1" customWidth="1"/>
    <col min="8713" max="8713" width="3.7109375" style="31" customWidth="1"/>
    <col min="8714" max="8714" width="3.85546875" style="31" customWidth="1"/>
    <col min="8715" max="8715" width="3.7109375" style="31" customWidth="1"/>
    <col min="8716" max="8716" width="12.7109375" style="31" customWidth="1"/>
    <col min="8717" max="8717" width="52.7109375" style="31" customWidth="1"/>
    <col min="8718" max="8721" width="0" style="31" hidden="1" customWidth="1"/>
    <col min="8722" max="8722" width="12.28515625" style="31" customWidth="1"/>
    <col min="8723" max="8723" width="6.42578125" style="31" customWidth="1"/>
    <col min="8724" max="8724" width="12.28515625" style="31" customWidth="1"/>
    <col min="8725" max="8725" width="0" style="31" hidden="1" customWidth="1"/>
    <col min="8726" max="8726" width="3.7109375" style="31" customWidth="1"/>
    <col min="8727" max="8727" width="11.140625" style="31" bestFit="1" customWidth="1"/>
    <col min="8728" max="8729" width="10.5703125" style="31"/>
    <col min="8730" max="8730" width="11.140625" style="31" customWidth="1"/>
    <col min="8731" max="8960" width="10.5703125" style="31"/>
    <col min="8961" max="8968" width="0" style="31" hidden="1" customWidth="1"/>
    <col min="8969" max="8969" width="3.7109375" style="31" customWidth="1"/>
    <col min="8970" max="8970" width="3.85546875" style="31" customWidth="1"/>
    <col min="8971" max="8971" width="3.7109375" style="31" customWidth="1"/>
    <col min="8972" max="8972" width="12.7109375" style="31" customWidth="1"/>
    <col min="8973" max="8973" width="52.7109375" style="31" customWidth="1"/>
    <col min="8974" max="8977" width="0" style="31" hidden="1" customWidth="1"/>
    <col min="8978" max="8978" width="12.28515625" style="31" customWidth="1"/>
    <col min="8979" max="8979" width="6.42578125" style="31" customWidth="1"/>
    <col min="8980" max="8980" width="12.28515625" style="31" customWidth="1"/>
    <col min="8981" max="8981" width="0" style="31" hidden="1" customWidth="1"/>
    <col min="8982" max="8982" width="3.7109375" style="31" customWidth="1"/>
    <col min="8983" max="8983" width="11.140625" style="31" bestFit="1" customWidth="1"/>
    <col min="8984" max="8985" width="10.5703125" style="31"/>
    <col min="8986" max="8986" width="11.140625" style="31" customWidth="1"/>
    <col min="8987" max="9216" width="10.5703125" style="31"/>
    <col min="9217" max="9224" width="0" style="31" hidden="1" customWidth="1"/>
    <col min="9225" max="9225" width="3.7109375" style="31" customWidth="1"/>
    <col min="9226" max="9226" width="3.85546875" style="31" customWidth="1"/>
    <col min="9227" max="9227" width="3.7109375" style="31" customWidth="1"/>
    <col min="9228" max="9228" width="12.7109375" style="31" customWidth="1"/>
    <col min="9229" max="9229" width="52.7109375" style="31" customWidth="1"/>
    <col min="9230" max="9233" width="0" style="31" hidden="1" customWidth="1"/>
    <col min="9234" max="9234" width="12.28515625" style="31" customWidth="1"/>
    <col min="9235" max="9235" width="6.42578125" style="31" customWidth="1"/>
    <col min="9236" max="9236" width="12.28515625" style="31" customWidth="1"/>
    <col min="9237" max="9237" width="0" style="31" hidden="1" customWidth="1"/>
    <col min="9238" max="9238" width="3.7109375" style="31" customWidth="1"/>
    <col min="9239" max="9239" width="11.140625" style="31" bestFit="1" customWidth="1"/>
    <col min="9240" max="9241" width="10.5703125" style="31"/>
    <col min="9242" max="9242" width="11.140625" style="31" customWidth="1"/>
    <col min="9243" max="9472" width="10.5703125" style="31"/>
    <col min="9473" max="9480" width="0" style="31" hidden="1" customWidth="1"/>
    <col min="9481" max="9481" width="3.7109375" style="31" customWidth="1"/>
    <col min="9482" max="9482" width="3.85546875" style="31" customWidth="1"/>
    <col min="9483" max="9483" width="3.7109375" style="31" customWidth="1"/>
    <col min="9484" max="9484" width="12.7109375" style="31" customWidth="1"/>
    <col min="9485" max="9485" width="52.7109375" style="31" customWidth="1"/>
    <col min="9486" max="9489" width="0" style="31" hidden="1" customWidth="1"/>
    <col min="9490" max="9490" width="12.28515625" style="31" customWidth="1"/>
    <col min="9491" max="9491" width="6.42578125" style="31" customWidth="1"/>
    <col min="9492" max="9492" width="12.28515625" style="31" customWidth="1"/>
    <col min="9493" max="9493" width="0" style="31" hidden="1" customWidth="1"/>
    <col min="9494" max="9494" width="3.7109375" style="31" customWidth="1"/>
    <col min="9495" max="9495" width="11.140625" style="31" bestFit="1" customWidth="1"/>
    <col min="9496" max="9497" width="10.5703125" style="31"/>
    <col min="9498" max="9498" width="11.140625" style="31" customWidth="1"/>
    <col min="9499" max="9728" width="10.5703125" style="31"/>
    <col min="9729" max="9736" width="0" style="31" hidden="1" customWidth="1"/>
    <col min="9737" max="9737" width="3.7109375" style="31" customWidth="1"/>
    <col min="9738" max="9738" width="3.85546875" style="31" customWidth="1"/>
    <col min="9739" max="9739" width="3.7109375" style="31" customWidth="1"/>
    <col min="9740" max="9740" width="12.7109375" style="31" customWidth="1"/>
    <col min="9741" max="9741" width="52.7109375" style="31" customWidth="1"/>
    <col min="9742" max="9745" width="0" style="31" hidden="1" customWidth="1"/>
    <col min="9746" max="9746" width="12.28515625" style="31" customWidth="1"/>
    <col min="9747" max="9747" width="6.42578125" style="31" customWidth="1"/>
    <col min="9748" max="9748" width="12.28515625" style="31" customWidth="1"/>
    <col min="9749" max="9749" width="0" style="31" hidden="1" customWidth="1"/>
    <col min="9750" max="9750" width="3.7109375" style="31" customWidth="1"/>
    <col min="9751" max="9751" width="11.140625" style="31" bestFit="1" customWidth="1"/>
    <col min="9752" max="9753" width="10.5703125" style="31"/>
    <col min="9754" max="9754" width="11.140625" style="31" customWidth="1"/>
    <col min="9755" max="9984" width="10.5703125" style="31"/>
    <col min="9985" max="9992" width="0" style="31" hidden="1" customWidth="1"/>
    <col min="9993" max="9993" width="3.7109375" style="31" customWidth="1"/>
    <col min="9994" max="9994" width="3.85546875" style="31" customWidth="1"/>
    <col min="9995" max="9995" width="3.7109375" style="31" customWidth="1"/>
    <col min="9996" max="9996" width="12.7109375" style="31" customWidth="1"/>
    <col min="9997" max="9997" width="52.7109375" style="31" customWidth="1"/>
    <col min="9998" max="10001" width="0" style="31" hidden="1" customWidth="1"/>
    <col min="10002" max="10002" width="12.28515625" style="31" customWidth="1"/>
    <col min="10003" max="10003" width="6.42578125" style="31" customWidth="1"/>
    <col min="10004" max="10004" width="12.28515625" style="31" customWidth="1"/>
    <col min="10005" max="10005" width="0" style="31" hidden="1" customWidth="1"/>
    <col min="10006" max="10006" width="3.7109375" style="31" customWidth="1"/>
    <col min="10007" max="10007" width="11.140625" style="31" bestFit="1" customWidth="1"/>
    <col min="10008" max="10009" width="10.5703125" style="31"/>
    <col min="10010" max="10010" width="11.140625" style="31" customWidth="1"/>
    <col min="10011" max="10240" width="10.5703125" style="31"/>
    <col min="10241" max="10248" width="0" style="31" hidden="1" customWidth="1"/>
    <col min="10249" max="10249" width="3.7109375" style="31" customWidth="1"/>
    <col min="10250" max="10250" width="3.85546875" style="31" customWidth="1"/>
    <col min="10251" max="10251" width="3.7109375" style="31" customWidth="1"/>
    <col min="10252" max="10252" width="12.7109375" style="31" customWidth="1"/>
    <col min="10253" max="10253" width="52.7109375" style="31" customWidth="1"/>
    <col min="10254" max="10257" width="0" style="31" hidden="1" customWidth="1"/>
    <col min="10258" max="10258" width="12.28515625" style="31" customWidth="1"/>
    <col min="10259" max="10259" width="6.42578125" style="31" customWidth="1"/>
    <col min="10260" max="10260" width="12.28515625" style="31" customWidth="1"/>
    <col min="10261" max="10261" width="0" style="31" hidden="1" customWidth="1"/>
    <col min="10262" max="10262" width="3.7109375" style="31" customWidth="1"/>
    <col min="10263" max="10263" width="11.140625" style="31" bestFit="1" customWidth="1"/>
    <col min="10264" max="10265" width="10.5703125" style="31"/>
    <col min="10266" max="10266" width="11.140625" style="31" customWidth="1"/>
    <col min="10267" max="10496" width="10.5703125" style="31"/>
    <col min="10497" max="10504" width="0" style="31" hidden="1" customWidth="1"/>
    <col min="10505" max="10505" width="3.7109375" style="31" customWidth="1"/>
    <col min="10506" max="10506" width="3.85546875" style="31" customWidth="1"/>
    <col min="10507" max="10507" width="3.7109375" style="31" customWidth="1"/>
    <col min="10508" max="10508" width="12.7109375" style="31" customWidth="1"/>
    <col min="10509" max="10509" width="52.7109375" style="31" customWidth="1"/>
    <col min="10510" max="10513" width="0" style="31" hidden="1" customWidth="1"/>
    <col min="10514" max="10514" width="12.28515625" style="31" customWidth="1"/>
    <col min="10515" max="10515" width="6.42578125" style="31" customWidth="1"/>
    <col min="10516" max="10516" width="12.28515625" style="31" customWidth="1"/>
    <col min="10517" max="10517" width="0" style="31" hidden="1" customWidth="1"/>
    <col min="10518" max="10518" width="3.7109375" style="31" customWidth="1"/>
    <col min="10519" max="10519" width="11.140625" style="31" bestFit="1" customWidth="1"/>
    <col min="10520" max="10521" width="10.5703125" style="31"/>
    <col min="10522" max="10522" width="11.140625" style="31" customWidth="1"/>
    <col min="10523" max="10752" width="10.5703125" style="31"/>
    <col min="10753" max="10760" width="0" style="31" hidden="1" customWidth="1"/>
    <col min="10761" max="10761" width="3.7109375" style="31" customWidth="1"/>
    <col min="10762" max="10762" width="3.85546875" style="31" customWidth="1"/>
    <col min="10763" max="10763" width="3.7109375" style="31" customWidth="1"/>
    <col min="10764" max="10764" width="12.7109375" style="31" customWidth="1"/>
    <col min="10765" max="10765" width="52.7109375" style="31" customWidth="1"/>
    <col min="10766" max="10769" width="0" style="31" hidden="1" customWidth="1"/>
    <col min="10770" max="10770" width="12.28515625" style="31" customWidth="1"/>
    <col min="10771" max="10771" width="6.42578125" style="31" customWidth="1"/>
    <col min="10772" max="10772" width="12.28515625" style="31" customWidth="1"/>
    <col min="10773" max="10773" width="0" style="31" hidden="1" customWidth="1"/>
    <col min="10774" max="10774" width="3.7109375" style="31" customWidth="1"/>
    <col min="10775" max="10775" width="11.140625" style="31" bestFit="1" customWidth="1"/>
    <col min="10776" max="10777" width="10.5703125" style="31"/>
    <col min="10778" max="10778" width="11.140625" style="31" customWidth="1"/>
    <col min="10779" max="11008" width="10.5703125" style="31"/>
    <col min="11009" max="11016" width="0" style="31" hidden="1" customWidth="1"/>
    <col min="11017" max="11017" width="3.7109375" style="31" customWidth="1"/>
    <col min="11018" max="11018" width="3.85546875" style="31" customWidth="1"/>
    <col min="11019" max="11019" width="3.7109375" style="31" customWidth="1"/>
    <col min="11020" max="11020" width="12.7109375" style="31" customWidth="1"/>
    <col min="11021" max="11021" width="52.7109375" style="31" customWidth="1"/>
    <col min="11022" max="11025" width="0" style="31" hidden="1" customWidth="1"/>
    <col min="11026" max="11026" width="12.28515625" style="31" customWidth="1"/>
    <col min="11027" max="11027" width="6.42578125" style="31" customWidth="1"/>
    <col min="11028" max="11028" width="12.28515625" style="31" customWidth="1"/>
    <col min="11029" max="11029" width="0" style="31" hidden="1" customWidth="1"/>
    <col min="11030" max="11030" width="3.7109375" style="31" customWidth="1"/>
    <col min="11031" max="11031" width="11.140625" style="31" bestFit="1" customWidth="1"/>
    <col min="11032" max="11033" width="10.5703125" style="31"/>
    <col min="11034" max="11034" width="11.140625" style="31" customWidth="1"/>
    <col min="11035" max="11264" width="10.5703125" style="31"/>
    <col min="11265" max="11272" width="0" style="31" hidden="1" customWidth="1"/>
    <col min="11273" max="11273" width="3.7109375" style="31" customWidth="1"/>
    <col min="11274" max="11274" width="3.85546875" style="31" customWidth="1"/>
    <col min="11275" max="11275" width="3.7109375" style="31" customWidth="1"/>
    <col min="11276" max="11276" width="12.7109375" style="31" customWidth="1"/>
    <col min="11277" max="11277" width="52.7109375" style="31" customWidth="1"/>
    <col min="11278" max="11281" width="0" style="31" hidden="1" customWidth="1"/>
    <col min="11282" max="11282" width="12.28515625" style="31" customWidth="1"/>
    <col min="11283" max="11283" width="6.42578125" style="31" customWidth="1"/>
    <col min="11284" max="11284" width="12.28515625" style="31" customWidth="1"/>
    <col min="11285" max="11285" width="0" style="31" hidden="1" customWidth="1"/>
    <col min="11286" max="11286" width="3.7109375" style="31" customWidth="1"/>
    <col min="11287" max="11287" width="11.140625" style="31" bestFit="1" customWidth="1"/>
    <col min="11288" max="11289" width="10.5703125" style="31"/>
    <col min="11290" max="11290" width="11.140625" style="31" customWidth="1"/>
    <col min="11291" max="11520" width="10.5703125" style="31"/>
    <col min="11521" max="11528" width="0" style="31" hidden="1" customWidth="1"/>
    <col min="11529" max="11529" width="3.7109375" style="31" customWidth="1"/>
    <col min="11530" max="11530" width="3.85546875" style="31" customWidth="1"/>
    <col min="11531" max="11531" width="3.7109375" style="31" customWidth="1"/>
    <col min="11532" max="11532" width="12.7109375" style="31" customWidth="1"/>
    <col min="11533" max="11533" width="52.7109375" style="31" customWidth="1"/>
    <col min="11534" max="11537" width="0" style="31" hidden="1" customWidth="1"/>
    <col min="11538" max="11538" width="12.28515625" style="31" customWidth="1"/>
    <col min="11539" max="11539" width="6.42578125" style="31" customWidth="1"/>
    <col min="11540" max="11540" width="12.28515625" style="31" customWidth="1"/>
    <col min="11541" max="11541" width="0" style="31" hidden="1" customWidth="1"/>
    <col min="11542" max="11542" width="3.7109375" style="31" customWidth="1"/>
    <col min="11543" max="11543" width="11.140625" style="31" bestFit="1" customWidth="1"/>
    <col min="11544" max="11545" width="10.5703125" style="31"/>
    <col min="11546" max="11546" width="11.140625" style="31" customWidth="1"/>
    <col min="11547" max="11776" width="10.5703125" style="31"/>
    <col min="11777" max="11784" width="0" style="31" hidden="1" customWidth="1"/>
    <col min="11785" max="11785" width="3.7109375" style="31" customWidth="1"/>
    <col min="11786" max="11786" width="3.85546875" style="31" customWidth="1"/>
    <col min="11787" max="11787" width="3.7109375" style="31" customWidth="1"/>
    <col min="11788" max="11788" width="12.7109375" style="31" customWidth="1"/>
    <col min="11789" max="11789" width="52.7109375" style="31" customWidth="1"/>
    <col min="11790" max="11793" width="0" style="31" hidden="1" customWidth="1"/>
    <col min="11794" max="11794" width="12.28515625" style="31" customWidth="1"/>
    <col min="11795" max="11795" width="6.42578125" style="31" customWidth="1"/>
    <col min="11796" max="11796" width="12.28515625" style="31" customWidth="1"/>
    <col min="11797" max="11797" width="0" style="31" hidden="1" customWidth="1"/>
    <col min="11798" max="11798" width="3.7109375" style="31" customWidth="1"/>
    <col min="11799" max="11799" width="11.140625" style="31" bestFit="1" customWidth="1"/>
    <col min="11800" max="11801" width="10.5703125" style="31"/>
    <col min="11802" max="11802" width="11.140625" style="31" customWidth="1"/>
    <col min="11803" max="12032" width="10.5703125" style="31"/>
    <col min="12033" max="12040" width="0" style="31" hidden="1" customWidth="1"/>
    <col min="12041" max="12041" width="3.7109375" style="31" customWidth="1"/>
    <col min="12042" max="12042" width="3.85546875" style="31" customWidth="1"/>
    <col min="12043" max="12043" width="3.7109375" style="31" customWidth="1"/>
    <col min="12044" max="12044" width="12.7109375" style="31" customWidth="1"/>
    <col min="12045" max="12045" width="52.7109375" style="31" customWidth="1"/>
    <col min="12046" max="12049" width="0" style="31" hidden="1" customWidth="1"/>
    <col min="12050" max="12050" width="12.28515625" style="31" customWidth="1"/>
    <col min="12051" max="12051" width="6.42578125" style="31" customWidth="1"/>
    <col min="12052" max="12052" width="12.28515625" style="31" customWidth="1"/>
    <col min="12053" max="12053" width="0" style="31" hidden="1" customWidth="1"/>
    <col min="12054" max="12054" width="3.7109375" style="31" customWidth="1"/>
    <col min="12055" max="12055" width="11.140625" style="31" bestFit="1" customWidth="1"/>
    <col min="12056" max="12057" width="10.5703125" style="31"/>
    <col min="12058" max="12058" width="11.140625" style="31" customWidth="1"/>
    <col min="12059" max="12288" width="10.5703125" style="31"/>
    <col min="12289" max="12296" width="0" style="31" hidden="1" customWidth="1"/>
    <col min="12297" max="12297" width="3.7109375" style="31" customWidth="1"/>
    <col min="12298" max="12298" width="3.85546875" style="31" customWidth="1"/>
    <col min="12299" max="12299" width="3.7109375" style="31" customWidth="1"/>
    <col min="12300" max="12300" width="12.7109375" style="31" customWidth="1"/>
    <col min="12301" max="12301" width="52.7109375" style="31" customWidth="1"/>
    <col min="12302" max="12305" width="0" style="31" hidden="1" customWidth="1"/>
    <col min="12306" max="12306" width="12.28515625" style="31" customWidth="1"/>
    <col min="12307" max="12307" width="6.42578125" style="31" customWidth="1"/>
    <col min="12308" max="12308" width="12.28515625" style="31" customWidth="1"/>
    <col min="12309" max="12309" width="0" style="31" hidden="1" customWidth="1"/>
    <col min="12310" max="12310" width="3.7109375" style="31" customWidth="1"/>
    <col min="12311" max="12311" width="11.140625" style="31" bestFit="1" customWidth="1"/>
    <col min="12312" max="12313" width="10.5703125" style="31"/>
    <col min="12314" max="12314" width="11.140625" style="31" customWidth="1"/>
    <col min="12315" max="12544" width="10.5703125" style="31"/>
    <col min="12545" max="12552" width="0" style="31" hidden="1" customWidth="1"/>
    <col min="12553" max="12553" width="3.7109375" style="31" customWidth="1"/>
    <col min="12554" max="12554" width="3.85546875" style="31" customWidth="1"/>
    <col min="12555" max="12555" width="3.7109375" style="31" customWidth="1"/>
    <col min="12556" max="12556" width="12.7109375" style="31" customWidth="1"/>
    <col min="12557" max="12557" width="52.7109375" style="31" customWidth="1"/>
    <col min="12558" max="12561" width="0" style="31" hidden="1" customWidth="1"/>
    <col min="12562" max="12562" width="12.28515625" style="31" customWidth="1"/>
    <col min="12563" max="12563" width="6.42578125" style="31" customWidth="1"/>
    <col min="12564" max="12564" width="12.28515625" style="31" customWidth="1"/>
    <col min="12565" max="12565" width="0" style="31" hidden="1" customWidth="1"/>
    <col min="12566" max="12566" width="3.7109375" style="31" customWidth="1"/>
    <col min="12567" max="12567" width="11.140625" style="31" bestFit="1" customWidth="1"/>
    <col min="12568" max="12569" width="10.5703125" style="31"/>
    <col min="12570" max="12570" width="11.140625" style="31" customWidth="1"/>
    <col min="12571" max="12800" width="10.5703125" style="31"/>
    <col min="12801" max="12808" width="0" style="31" hidden="1" customWidth="1"/>
    <col min="12809" max="12809" width="3.7109375" style="31" customWidth="1"/>
    <col min="12810" max="12810" width="3.85546875" style="31" customWidth="1"/>
    <col min="12811" max="12811" width="3.7109375" style="31" customWidth="1"/>
    <col min="12812" max="12812" width="12.7109375" style="31" customWidth="1"/>
    <col min="12813" max="12813" width="52.7109375" style="31" customWidth="1"/>
    <col min="12814" max="12817" width="0" style="31" hidden="1" customWidth="1"/>
    <col min="12818" max="12818" width="12.28515625" style="31" customWidth="1"/>
    <col min="12819" max="12819" width="6.42578125" style="31" customWidth="1"/>
    <col min="12820" max="12820" width="12.28515625" style="31" customWidth="1"/>
    <col min="12821" max="12821" width="0" style="31" hidden="1" customWidth="1"/>
    <col min="12822" max="12822" width="3.7109375" style="31" customWidth="1"/>
    <col min="12823" max="12823" width="11.140625" style="31" bestFit="1" customWidth="1"/>
    <col min="12824" max="12825" width="10.5703125" style="31"/>
    <col min="12826" max="12826" width="11.140625" style="31" customWidth="1"/>
    <col min="12827" max="13056" width="10.5703125" style="31"/>
    <col min="13057" max="13064" width="0" style="31" hidden="1" customWidth="1"/>
    <col min="13065" max="13065" width="3.7109375" style="31" customWidth="1"/>
    <col min="13066" max="13066" width="3.85546875" style="31" customWidth="1"/>
    <col min="13067" max="13067" width="3.7109375" style="31" customWidth="1"/>
    <col min="13068" max="13068" width="12.7109375" style="31" customWidth="1"/>
    <col min="13069" max="13069" width="52.7109375" style="31" customWidth="1"/>
    <col min="13070" max="13073" width="0" style="31" hidden="1" customWidth="1"/>
    <col min="13074" max="13074" width="12.28515625" style="31" customWidth="1"/>
    <col min="13075" max="13075" width="6.42578125" style="31" customWidth="1"/>
    <col min="13076" max="13076" width="12.28515625" style="31" customWidth="1"/>
    <col min="13077" max="13077" width="0" style="31" hidden="1" customWidth="1"/>
    <col min="13078" max="13078" width="3.7109375" style="31" customWidth="1"/>
    <col min="13079" max="13079" width="11.140625" style="31" bestFit="1" customWidth="1"/>
    <col min="13080" max="13081" width="10.5703125" style="31"/>
    <col min="13082" max="13082" width="11.140625" style="31" customWidth="1"/>
    <col min="13083" max="13312" width="10.5703125" style="31"/>
    <col min="13313" max="13320" width="0" style="31" hidden="1" customWidth="1"/>
    <col min="13321" max="13321" width="3.7109375" style="31" customWidth="1"/>
    <col min="13322" max="13322" width="3.85546875" style="31" customWidth="1"/>
    <col min="13323" max="13323" width="3.7109375" style="31" customWidth="1"/>
    <col min="13324" max="13324" width="12.7109375" style="31" customWidth="1"/>
    <col min="13325" max="13325" width="52.7109375" style="31" customWidth="1"/>
    <col min="13326" max="13329" width="0" style="31" hidden="1" customWidth="1"/>
    <col min="13330" max="13330" width="12.28515625" style="31" customWidth="1"/>
    <col min="13331" max="13331" width="6.42578125" style="31" customWidth="1"/>
    <col min="13332" max="13332" width="12.28515625" style="31" customWidth="1"/>
    <col min="13333" max="13333" width="0" style="31" hidden="1" customWidth="1"/>
    <col min="13334" max="13334" width="3.7109375" style="31" customWidth="1"/>
    <col min="13335" max="13335" width="11.140625" style="31" bestFit="1" customWidth="1"/>
    <col min="13336" max="13337" width="10.5703125" style="31"/>
    <col min="13338" max="13338" width="11.140625" style="31" customWidth="1"/>
    <col min="13339" max="13568" width="10.5703125" style="31"/>
    <col min="13569" max="13576" width="0" style="31" hidden="1" customWidth="1"/>
    <col min="13577" max="13577" width="3.7109375" style="31" customWidth="1"/>
    <col min="13578" max="13578" width="3.85546875" style="31" customWidth="1"/>
    <col min="13579" max="13579" width="3.7109375" style="31" customWidth="1"/>
    <col min="13580" max="13580" width="12.7109375" style="31" customWidth="1"/>
    <col min="13581" max="13581" width="52.7109375" style="31" customWidth="1"/>
    <col min="13582" max="13585" width="0" style="31" hidden="1" customWidth="1"/>
    <col min="13586" max="13586" width="12.28515625" style="31" customWidth="1"/>
    <col min="13587" max="13587" width="6.42578125" style="31" customWidth="1"/>
    <col min="13588" max="13588" width="12.28515625" style="31" customWidth="1"/>
    <col min="13589" max="13589" width="0" style="31" hidden="1" customWidth="1"/>
    <col min="13590" max="13590" width="3.7109375" style="31" customWidth="1"/>
    <col min="13591" max="13591" width="11.140625" style="31" bestFit="1" customWidth="1"/>
    <col min="13592" max="13593" width="10.5703125" style="31"/>
    <col min="13594" max="13594" width="11.140625" style="31" customWidth="1"/>
    <col min="13595" max="13824" width="10.5703125" style="31"/>
    <col min="13825" max="13832" width="0" style="31" hidden="1" customWidth="1"/>
    <col min="13833" max="13833" width="3.7109375" style="31" customWidth="1"/>
    <col min="13834" max="13834" width="3.85546875" style="31" customWidth="1"/>
    <col min="13835" max="13835" width="3.7109375" style="31" customWidth="1"/>
    <col min="13836" max="13836" width="12.7109375" style="31" customWidth="1"/>
    <col min="13837" max="13837" width="52.7109375" style="31" customWidth="1"/>
    <col min="13838" max="13841" width="0" style="31" hidden="1" customWidth="1"/>
    <col min="13842" max="13842" width="12.28515625" style="31" customWidth="1"/>
    <col min="13843" max="13843" width="6.42578125" style="31" customWidth="1"/>
    <col min="13844" max="13844" width="12.28515625" style="31" customWidth="1"/>
    <col min="13845" max="13845" width="0" style="31" hidden="1" customWidth="1"/>
    <col min="13846" max="13846" width="3.7109375" style="31" customWidth="1"/>
    <col min="13847" max="13847" width="11.140625" style="31" bestFit="1" customWidth="1"/>
    <col min="13848" max="13849" width="10.5703125" style="31"/>
    <col min="13850" max="13850" width="11.140625" style="31" customWidth="1"/>
    <col min="13851" max="14080" width="10.5703125" style="31"/>
    <col min="14081" max="14088" width="0" style="31" hidden="1" customWidth="1"/>
    <col min="14089" max="14089" width="3.7109375" style="31" customWidth="1"/>
    <col min="14090" max="14090" width="3.85546875" style="31" customWidth="1"/>
    <col min="14091" max="14091" width="3.7109375" style="31" customWidth="1"/>
    <col min="14092" max="14092" width="12.7109375" style="31" customWidth="1"/>
    <col min="14093" max="14093" width="52.7109375" style="31" customWidth="1"/>
    <col min="14094" max="14097" width="0" style="31" hidden="1" customWidth="1"/>
    <col min="14098" max="14098" width="12.28515625" style="31" customWidth="1"/>
    <col min="14099" max="14099" width="6.42578125" style="31" customWidth="1"/>
    <col min="14100" max="14100" width="12.28515625" style="31" customWidth="1"/>
    <col min="14101" max="14101" width="0" style="31" hidden="1" customWidth="1"/>
    <col min="14102" max="14102" width="3.7109375" style="31" customWidth="1"/>
    <col min="14103" max="14103" width="11.140625" style="31" bestFit="1" customWidth="1"/>
    <col min="14104" max="14105" width="10.5703125" style="31"/>
    <col min="14106" max="14106" width="11.140625" style="31" customWidth="1"/>
    <col min="14107" max="14336" width="10.5703125" style="31"/>
    <col min="14337" max="14344" width="0" style="31" hidden="1" customWidth="1"/>
    <col min="14345" max="14345" width="3.7109375" style="31" customWidth="1"/>
    <col min="14346" max="14346" width="3.85546875" style="31" customWidth="1"/>
    <col min="14347" max="14347" width="3.7109375" style="31" customWidth="1"/>
    <col min="14348" max="14348" width="12.7109375" style="31" customWidth="1"/>
    <col min="14349" max="14349" width="52.7109375" style="31" customWidth="1"/>
    <col min="14350" max="14353" width="0" style="31" hidden="1" customWidth="1"/>
    <col min="14354" max="14354" width="12.28515625" style="31" customWidth="1"/>
    <col min="14355" max="14355" width="6.42578125" style="31" customWidth="1"/>
    <col min="14356" max="14356" width="12.28515625" style="31" customWidth="1"/>
    <col min="14357" max="14357" width="0" style="31" hidden="1" customWidth="1"/>
    <col min="14358" max="14358" width="3.7109375" style="31" customWidth="1"/>
    <col min="14359" max="14359" width="11.140625" style="31" bestFit="1" customWidth="1"/>
    <col min="14360" max="14361" width="10.5703125" style="31"/>
    <col min="14362" max="14362" width="11.140625" style="31" customWidth="1"/>
    <col min="14363" max="14592" width="10.5703125" style="31"/>
    <col min="14593" max="14600" width="0" style="31" hidden="1" customWidth="1"/>
    <col min="14601" max="14601" width="3.7109375" style="31" customWidth="1"/>
    <col min="14602" max="14602" width="3.85546875" style="31" customWidth="1"/>
    <col min="14603" max="14603" width="3.7109375" style="31" customWidth="1"/>
    <col min="14604" max="14604" width="12.7109375" style="31" customWidth="1"/>
    <col min="14605" max="14605" width="52.7109375" style="31" customWidth="1"/>
    <col min="14606" max="14609" width="0" style="31" hidden="1" customWidth="1"/>
    <col min="14610" max="14610" width="12.28515625" style="31" customWidth="1"/>
    <col min="14611" max="14611" width="6.42578125" style="31" customWidth="1"/>
    <col min="14612" max="14612" width="12.28515625" style="31" customWidth="1"/>
    <col min="14613" max="14613" width="0" style="31" hidden="1" customWidth="1"/>
    <col min="14614" max="14614" width="3.7109375" style="31" customWidth="1"/>
    <col min="14615" max="14615" width="11.140625" style="31" bestFit="1" customWidth="1"/>
    <col min="14616" max="14617" width="10.5703125" style="31"/>
    <col min="14618" max="14618" width="11.140625" style="31" customWidth="1"/>
    <col min="14619" max="14848" width="10.5703125" style="31"/>
    <col min="14849" max="14856" width="0" style="31" hidden="1" customWidth="1"/>
    <col min="14857" max="14857" width="3.7109375" style="31" customWidth="1"/>
    <col min="14858" max="14858" width="3.85546875" style="31" customWidth="1"/>
    <col min="14859" max="14859" width="3.7109375" style="31" customWidth="1"/>
    <col min="14860" max="14860" width="12.7109375" style="31" customWidth="1"/>
    <col min="14861" max="14861" width="52.7109375" style="31" customWidth="1"/>
    <col min="14862" max="14865" width="0" style="31" hidden="1" customWidth="1"/>
    <col min="14866" max="14866" width="12.28515625" style="31" customWidth="1"/>
    <col min="14867" max="14867" width="6.42578125" style="31" customWidth="1"/>
    <col min="14868" max="14868" width="12.28515625" style="31" customWidth="1"/>
    <col min="14869" max="14869" width="0" style="31" hidden="1" customWidth="1"/>
    <col min="14870" max="14870" width="3.7109375" style="31" customWidth="1"/>
    <col min="14871" max="14871" width="11.140625" style="31" bestFit="1" customWidth="1"/>
    <col min="14872" max="14873" width="10.5703125" style="31"/>
    <col min="14874" max="14874" width="11.140625" style="31" customWidth="1"/>
    <col min="14875" max="15104" width="10.5703125" style="31"/>
    <col min="15105" max="15112" width="0" style="31" hidden="1" customWidth="1"/>
    <col min="15113" max="15113" width="3.7109375" style="31" customWidth="1"/>
    <col min="15114" max="15114" width="3.85546875" style="31" customWidth="1"/>
    <col min="15115" max="15115" width="3.7109375" style="31" customWidth="1"/>
    <col min="15116" max="15116" width="12.7109375" style="31" customWidth="1"/>
    <col min="15117" max="15117" width="52.7109375" style="31" customWidth="1"/>
    <col min="15118" max="15121" width="0" style="31" hidden="1" customWidth="1"/>
    <col min="15122" max="15122" width="12.28515625" style="31" customWidth="1"/>
    <col min="15123" max="15123" width="6.42578125" style="31" customWidth="1"/>
    <col min="15124" max="15124" width="12.28515625" style="31" customWidth="1"/>
    <col min="15125" max="15125" width="0" style="31" hidden="1" customWidth="1"/>
    <col min="15126" max="15126" width="3.7109375" style="31" customWidth="1"/>
    <col min="15127" max="15127" width="11.140625" style="31" bestFit="1" customWidth="1"/>
    <col min="15128" max="15129" width="10.5703125" style="31"/>
    <col min="15130" max="15130" width="11.140625" style="31" customWidth="1"/>
    <col min="15131" max="15360" width="10.5703125" style="31"/>
    <col min="15361" max="15368" width="0" style="31" hidden="1" customWidth="1"/>
    <col min="15369" max="15369" width="3.7109375" style="31" customWidth="1"/>
    <col min="15370" max="15370" width="3.85546875" style="31" customWidth="1"/>
    <col min="15371" max="15371" width="3.7109375" style="31" customWidth="1"/>
    <col min="15372" max="15372" width="12.7109375" style="31" customWidth="1"/>
    <col min="15373" max="15373" width="52.7109375" style="31" customWidth="1"/>
    <col min="15374" max="15377" width="0" style="31" hidden="1" customWidth="1"/>
    <col min="15378" max="15378" width="12.28515625" style="31" customWidth="1"/>
    <col min="15379" max="15379" width="6.42578125" style="31" customWidth="1"/>
    <col min="15380" max="15380" width="12.28515625" style="31" customWidth="1"/>
    <col min="15381" max="15381" width="0" style="31" hidden="1" customWidth="1"/>
    <col min="15382" max="15382" width="3.7109375" style="31" customWidth="1"/>
    <col min="15383" max="15383" width="11.140625" style="31" bestFit="1" customWidth="1"/>
    <col min="15384" max="15385" width="10.5703125" style="31"/>
    <col min="15386" max="15386" width="11.140625" style="31" customWidth="1"/>
    <col min="15387" max="15616" width="10.5703125" style="31"/>
    <col min="15617" max="15624" width="0" style="31" hidden="1" customWidth="1"/>
    <col min="15625" max="15625" width="3.7109375" style="31" customWidth="1"/>
    <col min="15626" max="15626" width="3.85546875" style="31" customWidth="1"/>
    <col min="15627" max="15627" width="3.7109375" style="31" customWidth="1"/>
    <col min="15628" max="15628" width="12.7109375" style="31" customWidth="1"/>
    <col min="15629" max="15629" width="52.7109375" style="31" customWidth="1"/>
    <col min="15630" max="15633" width="0" style="31" hidden="1" customWidth="1"/>
    <col min="15634" max="15634" width="12.28515625" style="31" customWidth="1"/>
    <col min="15635" max="15635" width="6.42578125" style="31" customWidth="1"/>
    <col min="15636" max="15636" width="12.28515625" style="31" customWidth="1"/>
    <col min="15637" max="15637" width="0" style="31" hidden="1" customWidth="1"/>
    <col min="15638" max="15638" width="3.7109375" style="31" customWidth="1"/>
    <col min="15639" max="15639" width="11.140625" style="31" bestFit="1" customWidth="1"/>
    <col min="15640" max="15641" width="10.5703125" style="31"/>
    <col min="15642" max="15642" width="11.140625" style="31" customWidth="1"/>
    <col min="15643" max="15872" width="10.5703125" style="31"/>
    <col min="15873" max="15880" width="0" style="31" hidden="1" customWidth="1"/>
    <col min="15881" max="15881" width="3.7109375" style="31" customWidth="1"/>
    <col min="15882" max="15882" width="3.85546875" style="31" customWidth="1"/>
    <col min="15883" max="15883" width="3.7109375" style="31" customWidth="1"/>
    <col min="15884" max="15884" width="12.7109375" style="31" customWidth="1"/>
    <col min="15885" max="15885" width="52.7109375" style="31" customWidth="1"/>
    <col min="15886" max="15889" width="0" style="31" hidden="1" customWidth="1"/>
    <col min="15890" max="15890" width="12.28515625" style="31" customWidth="1"/>
    <col min="15891" max="15891" width="6.42578125" style="31" customWidth="1"/>
    <col min="15892" max="15892" width="12.28515625" style="31" customWidth="1"/>
    <col min="15893" max="15893" width="0" style="31" hidden="1" customWidth="1"/>
    <col min="15894" max="15894" width="3.7109375" style="31" customWidth="1"/>
    <col min="15895" max="15895" width="11.140625" style="31" bestFit="1" customWidth="1"/>
    <col min="15896" max="15897" width="10.5703125" style="31"/>
    <col min="15898" max="15898" width="11.140625" style="31" customWidth="1"/>
    <col min="15899" max="16128" width="10.5703125" style="31"/>
    <col min="16129" max="16136" width="0" style="31" hidden="1" customWidth="1"/>
    <col min="16137" max="16137" width="3.7109375" style="31" customWidth="1"/>
    <col min="16138" max="16138" width="3.85546875" style="31" customWidth="1"/>
    <col min="16139" max="16139" width="3.7109375" style="31" customWidth="1"/>
    <col min="16140" max="16140" width="12.7109375" style="31" customWidth="1"/>
    <col min="16141" max="16141" width="52.7109375" style="31" customWidth="1"/>
    <col min="16142" max="16145" width="0" style="31" hidden="1" customWidth="1"/>
    <col min="16146" max="16146" width="12.28515625" style="31" customWidth="1"/>
    <col min="16147" max="16147" width="6.42578125" style="31" customWidth="1"/>
    <col min="16148" max="16148" width="12.28515625" style="31" customWidth="1"/>
    <col min="16149" max="16149" width="0" style="31" hidden="1" customWidth="1"/>
    <col min="16150" max="16150" width="3.7109375" style="31" customWidth="1"/>
    <col min="16151" max="16151" width="11.140625" style="31" bestFit="1" customWidth="1"/>
    <col min="16152" max="16153" width="10.5703125" style="31"/>
    <col min="16154" max="16154" width="11.140625" style="31" customWidth="1"/>
    <col min="16155" max="16384" width="10.5703125" style="31"/>
  </cols>
  <sheetData>
    <row r="1" spans="1:34" hidden="1"/>
    <row r="2" spans="1:34" hidden="1"/>
    <row r="3" spans="1:34" hidden="1"/>
    <row r="4" spans="1:34" ht="3" customHeight="1">
      <c r="J4" s="74"/>
      <c r="K4" s="74"/>
      <c r="L4" s="382"/>
      <c r="M4" s="382"/>
      <c r="N4" s="382"/>
    </row>
    <row r="5" spans="1:34" ht="26.1" customHeight="1">
      <c r="J5" s="74"/>
      <c r="K5" s="74"/>
      <c r="L5" s="684" t="s">
        <v>717</v>
      </c>
      <c r="M5" s="684"/>
      <c r="N5" s="684"/>
      <c r="O5" s="684"/>
      <c r="P5" s="684"/>
      <c r="Q5" s="684"/>
      <c r="R5" s="684"/>
      <c r="S5" s="684"/>
      <c r="T5" s="684"/>
      <c r="U5" s="466"/>
    </row>
    <row r="6" spans="1:34" ht="3" customHeight="1">
      <c r="J6" s="74"/>
      <c r="K6" s="74"/>
      <c r="L6" s="382"/>
      <c r="M6" s="382"/>
      <c r="N6" s="382"/>
      <c r="O6" s="383"/>
      <c r="P6" s="383"/>
      <c r="Q6" s="383"/>
      <c r="R6" s="383"/>
      <c r="S6" s="383"/>
      <c r="T6" s="383"/>
      <c r="U6" s="383"/>
    </row>
    <row r="7" spans="1:34" ht="33.75">
      <c r="J7" s="74"/>
      <c r="K7" s="74"/>
      <c r="L7" s="382"/>
      <c r="M7" s="444" t="s">
        <v>651</v>
      </c>
      <c r="N7" s="382"/>
      <c r="O7" s="707"/>
      <c r="P7" s="708"/>
      <c r="Q7" s="708"/>
      <c r="R7" s="708"/>
      <c r="S7" s="708"/>
      <c r="T7" s="709"/>
      <c r="U7" s="396"/>
    </row>
    <row r="8" spans="1:34" s="494" customFormat="1" ht="5.25">
      <c r="A8" s="173"/>
      <c r="B8" s="173"/>
      <c r="C8" s="173"/>
      <c r="D8" s="173"/>
      <c r="E8" s="173"/>
      <c r="F8" s="173"/>
      <c r="G8" s="184"/>
      <c r="H8" s="184"/>
      <c r="I8" s="489"/>
      <c r="J8" s="490"/>
      <c r="K8" s="490"/>
      <c r="L8" s="491"/>
      <c r="M8" s="491"/>
      <c r="N8" s="491"/>
      <c r="O8" s="495"/>
      <c r="P8" s="495"/>
      <c r="Q8" s="495"/>
      <c r="R8" s="495"/>
      <c r="S8" s="495"/>
      <c r="T8" s="495"/>
      <c r="U8" s="496"/>
      <c r="X8" s="173"/>
      <c r="Y8" s="173"/>
      <c r="Z8" s="173"/>
      <c r="AA8" s="173"/>
      <c r="AB8" s="173"/>
      <c r="AC8" s="173"/>
      <c r="AD8" s="173"/>
      <c r="AE8" s="173"/>
      <c r="AF8" s="173"/>
      <c r="AG8" s="173"/>
      <c r="AH8" s="173"/>
    </row>
    <row r="9" spans="1:34" s="377" customFormat="1" ht="5.25" hidden="1">
      <c r="A9" s="183"/>
      <c r="B9" s="183"/>
      <c r="C9" s="183"/>
      <c r="D9" s="183"/>
      <c r="E9" s="183"/>
      <c r="F9" s="183"/>
      <c r="G9" s="183"/>
      <c r="H9" s="183"/>
      <c r="L9" s="581"/>
      <c r="M9" s="544"/>
      <c r="O9" s="690"/>
      <c r="P9" s="690"/>
      <c r="Q9" s="690"/>
      <c r="R9" s="690"/>
      <c r="S9" s="690"/>
      <c r="T9" s="690"/>
      <c r="U9" s="496"/>
      <c r="V9" s="496"/>
      <c r="X9" s="183"/>
      <c r="Y9" s="183"/>
      <c r="Z9" s="183"/>
      <c r="AA9" s="183"/>
      <c r="AB9" s="183"/>
    </row>
    <row r="10" spans="1:34" s="138" customFormat="1" ht="18.75">
      <c r="A10" s="183"/>
      <c r="B10" s="183"/>
      <c r="C10" s="183"/>
      <c r="D10" s="183"/>
      <c r="E10" s="183"/>
      <c r="F10" s="183"/>
      <c r="G10" s="183"/>
      <c r="H10" s="183"/>
      <c r="L10" s="397"/>
      <c r="M10" s="444" t="str">
        <f>"Дата подачи заявления об "&amp;IF(datePr_ch="","утверждении","изменении") &amp; " тарифов"</f>
        <v>Дата подачи заявления об изменении тарифов</v>
      </c>
      <c r="N10" s="548"/>
      <c r="O10" s="691" t="str">
        <f>IF(datePr_ch="",IF(datePr="","",datePr),datePr_ch)</f>
        <v>26.04.2023</v>
      </c>
      <c r="P10" s="691"/>
      <c r="Q10" s="691"/>
      <c r="R10" s="691"/>
      <c r="S10" s="691"/>
      <c r="T10" s="691"/>
      <c r="U10" s="396"/>
      <c r="V10" s="396"/>
      <c r="W10" s="412"/>
      <c r="X10" s="183"/>
      <c r="Y10" s="183"/>
      <c r="Z10" s="183"/>
      <c r="AA10" s="183"/>
      <c r="AB10" s="183"/>
      <c r="AC10" s="183"/>
      <c r="AD10" s="183"/>
      <c r="AE10" s="183"/>
      <c r="AF10" s="183"/>
      <c r="AG10" s="183"/>
      <c r="AH10" s="183"/>
    </row>
    <row r="11" spans="1:34" s="138" customFormat="1" ht="18.75">
      <c r="A11" s="183"/>
      <c r="B11" s="183"/>
      <c r="C11" s="183"/>
      <c r="D11" s="183"/>
      <c r="E11" s="183"/>
      <c r="F11" s="183"/>
      <c r="G11" s="183"/>
      <c r="H11" s="183"/>
      <c r="L11" s="132"/>
      <c r="M11" s="444" t="str">
        <f>"Номер подачи заявления об "&amp;IF(numberPr_ch="","утверждении","изменении") &amp; " тарифов"</f>
        <v>Номер подачи заявления об изменении тарифов</v>
      </c>
      <c r="N11" s="548"/>
      <c r="O11" s="691" t="str">
        <f>IF(numberPr_ch="",IF(numberPr="","",numberPr),numberPr_ch)</f>
        <v>1235</v>
      </c>
      <c r="P11" s="691"/>
      <c r="Q11" s="691"/>
      <c r="R11" s="691"/>
      <c r="S11" s="691"/>
      <c r="T11" s="691"/>
      <c r="U11" s="396"/>
      <c r="V11" s="396"/>
      <c r="W11" s="412"/>
      <c r="X11" s="183"/>
      <c r="Y11" s="183"/>
      <c r="Z11" s="183"/>
      <c r="AA11" s="183"/>
      <c r="AB11" s="183"/>
      <c r="AC11" s="183"/>
      <c r="AD11" s="183"/>
      <c r="AE11" s="183"/>
      <c r="AF11" s="183"/>
      <c r="AG11" s="183"/>
      <c r="AH11" s="183"/>
    </row>
    <row r="12" spans="1:34" s="377" customFormat="1" ht="5.25" hidden="1">
      <c r="A12" s="183"/>
      <c r="B12" s="183"/>
      <c r="C12" s="183"/>
      <c r="D12" s="183"/>
      <c r="E12" s="183"/>
      <c r="F12" s="183"/>
      <c r="G12" s="183"/>
      <c r="H12" s="183"/>
      <c r="L12" s="581"/>
      <c r="M12" s="544"/>
      <c r="O12" s="690"/>
      <c r="P12" s="690"/>
      <c r="Q12" s="690"/>
      <c r="R12" s="690"/>
      <c r="S12" s="690"/>
      <c r="T12" s="690"/>
      <c r="U12" s="496"/>
      <c r="V12" s="496"/>
      <c r="X12" s="183"/>
      <c r="Y12" s="183"/>
      <c r="Z12" s="183"/>
      <c r="AA12" s="183"/>
      <c r="AB12" s="183"/>
    </row>
    <row r="13" spans="1:34" s="138" customFormat="1" ht="11.25">
      <c r="A13" s="183"/>
      <c r="B13" s="183"/>
      <c r="C13" s="183"/>
      <c r="D13" s="183"/>
      <c r="E13" s="183"/>
      <c r="F13" s="183"/>
      <c r="G13" s="183"/>
      <c r="H13" s="183"/>
      <c r="L13" s="685"/>
      <c r="M13" s="685"/>
      <c r="N13" s="387"/>
      <c r="O13" s="396"/>
      <c r="P13" s="396"/>
      <c r="Q13" s="396"/>
      <c r="R13" s="396"/>
      <c r="S13" s="396"/>
      <c r="T13" s="396"/>
      <c r="U13" s="399" t="s">
        <v>371</v>
      </c>
      <c r="X13" s="183"/>
      <c r="Y13" s="183"/>
      <c r="Z13" s="183"/>
      <c r="AA13" s="183"/>
      <c r="AB13" s="183"/>
      <c r="AC13" s="183"/>
      <c r="AD13" s="183"/>
      <c r="AE13" s="183"/>
      <c r="AF13" s="183"/>
      <c r="AG13" s="183"/>
      <c r="AH13" s="183"/>
    </row>
    <row r="14" spans="1:34">
      <c r="J14" s="74"/>
      <c r="K14" s="74"/>
      <c r="L14" s="382"/>
      <c r="M14" s="382"/>
      <c r="N14" s="398"/>
      <c r="O14" s="692"/>
      <c r="P14" s="692"/>
      <c r="Q14" s="692"/>
      <c r="R14" s="692"/>
      <c r="S14" s="692"/>
      <c r="T14" s="692"/>
      <c r="U14" s="692"/>
    </row>
    <row r="15" spans="1:34">
      <c r="J15" s="74"/>
      <c r="K15" s="74"/>
      <c r="L15" s="625" t="s">
        <v>445</v>
      </c>
      <c r="M15" s="625"/>
      <c r="N15" s="625"/>
      <c r="O15" s="625"/>
      <c r="P15" s="625"/>
      <c r="Q15" s="625"/>
      <c r="R15" s="625"/>
      <c r="S15" s="625"/>
      <c r="T15" s="625"/>
      <c r="U15" s="625"/>
      <c r="V15" s="625"/>
      <c r="W15" s="625" t="s">
        <v>446</v>
      </c>
    </row>
    <row r="16" spans="1:34" ht="14.25" customHeight="1">
      <c r="J16" s="74"/>
      <c r="K16" s="74"/>
      <c r="L16" s="698" t="s">
        <v>91</v>
      </c>
      <c r="M16" s="698" t="s">
        <v>602</v>
      </c>
      <c r="N16" s="463"/>
      <c r="O16" s="699" t="s">
        <v>604</v>
      </c>
      <c r="P16" s="700"/>
      <c r="Q16" s="700"/>
      <c r="R16" s="700"/>
      <c r="S16" s="700"/>
      <c r="T16" s="701"/>
      <c r="U16" s="681" t="s">
        <v>339</v>
      </c>
      <c r="V16" s="695" t="s">
        <v>274</v>
      </c>
      <c r="W16" s="625"/>
    </row>
    <row r="17" spans="1:36" ht="14.25" customHeight="1">
      <c r="J17" s="74"/>
      <c r="K17" s="74"/>
      <c r="L17" s="698"/>
      <c r="M17" s="698"/>
      <c r="N17" s="464"/>
      <c r="O17" s="704" t="s">
        <v>578</v>
      </c>
      <c r="P17" s="702" t="s">
        <v>270</v>
      </c>
      <c r="Q17" s="703"/>
      <c r="R17" s="678" t="s">
        <v>615</v>
      </c>
      <c r="S17" s="679"/>
      <c r="T17" s="680"/>
      <c r="U17" s="682"/>
      <c r="V17" s="696"/>
      <c r="W17" s="625"/>
    </row>
    <row r="18" spans="1:36" ht="33.75" customHeight="1">
      <c r="J18" s="74"/>
      <c r="K18" s="74"/>
      <c r="L18" s="698"/>
      <c r="M18" s="698"/>
      <c r="N18" s="465"/>
      <c r="O18" s="705"/>
      <c r="P18" s="88" t="s">
        <v>579</v>
      </c>
      <c r="Q18" s="88" t="s">
        <v>6</v>
      </c>
      <c r="R18" s="89" t="s">
        <v>273</v>
      </c>
      <c r="S18" s="693" t="s">
        <v>272</v>
      </c>
      <c r="T18" s="694"/>
      <c r="U18" s="683"/>
      <c r="V18" s="697"/>
      <c r="W18" s="625"/>
    </row>
    <row r="19" spans="1:36">
      <c r="J19" s="74"/>
      <c r="K19" s="388">
        <v>1</v>
      </c>
      <c r="L19" s="451" t="s">
        <v>92</v>
      </c>
      <c r="M19" s="451" t="s">
        <v>48</v>
      </c>
      <c r="N19" s="453" t="str">
        <f ca="1">OFFSET(N19,0,-1)</f>
        <v>2</v>
      </c>
      <c r="O19" s="452">
        <f ca="1">OFFSET(O19,0,-1)+1</f>
        <v>3</v>
      </c>
      <c r="P19" s="452">
        <f ca="1">OFFSET(P19,0,-1)+1</f>
        <v>4</v>
      </c>
      <c r="Q19" s="452">
        <f ca="1">OFFSET(Q19,0,-1)+1</f>
        <v>5</v>
      </c>
      <c r="R19" s="452">
        <f ca="1">OFFSET(R19,0,-1)+1</f>
        <v>6</v>
      </c>
      <c r="S19" s="686">
        <f ca="1">OFFSET(S19,0,-1)+1</f>
        <v>7</v>
      </c>
      <c r="T19" s="686"/>
      <c r="U19" s="452">
        <f ca="1">OFFSET(U19,0,-2)+1</f>
        <v>8</v>
      </c>
      <c r="V19" s="453">
        <f ca="1">OFFSET(V19,0,-1)</f>
        <v>8</v>
      </c>
      <c r="W19" s="452">
        <f ca="1">OFFSET(W19,0,-1)+1</f>
        <v>9</v>
      </c>
    </row>
    <row r="20" spans="1:36" ht="22.5">
      <c r="A20" s="669">
        <v>1</v>
      </c>
      <c r="E20" s="184"/>
      <c r="F20" s="283"/>
      <c r="G20" s="283"/>
      <c r="H20" s="283"/>
      <c r="J20" s="505"/>
      <c r="K20" s="508"/>
      <c r="L20" s="401">
        <f>mergeValue(A20)</f>
        <v>1</v>
      </c>
      <c r="M20" s="449" t="s">
        <v>19</v>
      </c>
      <c r="N20" s="450"/>
      <c r="O20" s="670"/>
      <c r="P20" s="670"/>
      <c r="Q20" s="670"/>
      <c r="R20" s="670"/>
      <c r="S20" s="670"/>
      <c r="T20" s="670"/>
      <c r="U20" s="670"/>
      <c r="V20" s="670"/>
      <c r="W20" s="445" t="s">
        <v>718</v>
      </c>
      <c r="Y20" s="182"/>
      <c r="Z20" s="182" t="str">
        <f t="shared" ref="Z20:Z33" si="0">IF(M20="","",M20 )</f>
        <v>Наименование тарифа</v>
      </c>
      <c r="AA20" s="182"/>
      <c r="AB20" s="182"/>
      <c r="AC20" s="182"/>
      <c r="AI20" s="173"/>
      <c r="AJ20" s="173"/>
    </row>
    <row r="21" spans="1:36" ht="22.5">
      <c r="A21" s="669"/>
      <c r="B21" s="669">
        <v>1</v>
      </c>
      <c r="E21" s="283"/>
      <c r="F21" s="283"/>
      <c r="G21" s="283"/>
      <c r="H21" s="283"/>
      <c r="I21" s="151"/>
      <c r="J21" s="504"/>
      <c r="K21" s="506"/>
      <c r="L21" s="401" t="str">
        <f>mergeValue(A21) &amp;"."&amp; mergeValue(B21)</f>
        <v>1.1</v>
      </c>
      <c r="M21" s="417" t="s">
        <v>15</v>
      </c>
      <c r="N21" s="450"/>
      <c r="O21" s="670"/>
      <c r="P21" s="670"/>
      <c r="Q21" s="670"/>
      <c r="R21" s="670"/>
      <c r="S21" s="670"/>
      <c r="T21" s="670"/>
      <c r="U21" s="670"/>
      <c r="V21" s="670"/>
      <c r="W21" s="445" t="s">
        <v>459</v>
      </c>
      <c r="Y21" s="182"/>
      <c r="Z21" s="182" t="str">
        <f t="shared" si="0"/>
        <v>Территория действия тарифа</v>
      </c>
      <c r="AA21" s="182"/>
      <c r="AB21" s="182"/>
      <c r="AC21" s="182"/>
      <c r="AI21" s="173"/>
      <c r="AJ21" s="173"/>
    </row>
    <row r="22" spans="1:36" ht="22.5">
      <c r="A22" s="669"/>
      <c r="B22" s="669"/>
      <c r="C22" s="669">
        <v>1</v>
      </c>
      <c r="E22" s="283"/>
      <c r="F22" s="283"/>
      <c r="G22" s="283"/>
      <c r="H22" s="283"/>
      <c r="I22" s="507"/>
      <c r="J22" s="504"/>
      <c r="K22" s="506"/>
      <c r="L22" s="401" t="str">
        <f>mergeValue(A22) &amp;"."&amp; mergeValue(B22)&amp;"."&amp; mergeValue(C22)</f>
        <v>1.1.1</v>
      </c>
      <c r="M22" s="418" t="s">
        <v>7</v>
      </c>
      <c r="N22" s="450"/>
      <c r="O22" s="670"/>
      <c r="P22" s="670"/>
      <c r="Q22" s="670"/>
      <c r="R22" s="670"/>
      <c r="S22" s="670"/>
      <c r="T22" s="670"/>
      <c r="U22" s="670"/>
      <c r="V22" s="670"/>
      <c r="W22" s="445" t="s">
        <v>600</v>
      </c>
      <c r="Y22" s="182"/>
      <c r="Z22" s="182" t="str">
        <f t="shared" si="0"/>
        <v xml:space="preserve">Наименование системы теплоснабжения </v>
      </c>
      <c r="AA22" s="182"/>
      <c r="AB22" s="182"/>
      <c r="AC22" s="182"/>
      <c r="AI22" s="173"/>
      <c r="AJ22" s="173"/>
    </row>
    <row r="23" spans="1:36" ht="22.5">
      <c r="A23" s="669"/>
      <c r="B23" s="669"/>
      <c r="C23" s="669"/>
      <c r="D23" s="669">
        <v>1</v>
      </c>
      <c r="E23" s="283"/>
      <c r="F23" s="283"/>
      <c r="G23" s="283"/>
      <c r="H23" s="283"/>
      <c r="I23" s="507"/>
      <c r="J23" s="504"/>
      <c r="K23" s="506"/>
      <c r="L23" s="401" t="str">
        <f>mergeValue(A23) &amp;"."&amp; mergeValue(B23)&amp;"."&amp; mergeValue(C23)&amp;"."&amp; mergeValue(D23)</f>
        <v>1.1.1.1</v>
      </c>
      <c r="M23" s="419" t="s">
        <v>21</v>
      </c>
      <c r="N23" s="450"/>
      <c r="O23" s="670"/>
      <c r="P23" s="670"/>
      <c r="Q23" s="670"/>
      <c r="R23" s="670"/>
      <c r="S23" s="670"/>
      <c r="T23" s="670"/>
      <c r="U23" s="670"/>
      <c r="V23" s="670"/>
      <c r="W23" s="445" t="s">
        <v>601</v>
      </c>
      <c r="Y23" s="182"/>
      <c r="Z23" s="182" t="str">
        <f t="shared" si="0"/>
        <v xml:space="preserve">Источник тепловой энергии  </v>
      </c>
      <c r="AA23" s="182"/>
      <c r="AB23" s="182"/>
      <c r="AC23" s="182"/>
      <c r="AI23" s="173"/>
      <c r="AJ23" s="173"/>
    </row>
    <row r="24" spans="1:36" ht="78.75">
      <c r="A24" s="669"/>
      <c r="B24" s="669"/>
      <c r="C24" s="669"/>
      <c r="D24" s="669"/>
      <c r="E24" s="669">
        <v>1</v>
      </c>
      <c r="F24" s="283"/>
      <c r="G24" s="283"/>
      <c r="H24" s="173">
        <v>1</v>
      </c>
      <c r="I24" s="669">
        <v>1</v>
      </c>
      <c r="J24" s="283"/>
      <c r="K24" s="510"/>
      <c r="L24" s="401" t="str">
        <f>mergeValue(A24) &amp;"."&amp; mergeValue(B24)&amp;"."&amp; mergeValue(C24)&amp;"."&amp; mergeValue(D24)&amp;"."&amp; mergeValue(E24)</f>
        <v>1.1.1.1.1</v>
      </c>
      <c r="M24" s="421" t="s">
        <v>8</v>
      </c>
      <c r="N24" s="450"/>
      <c r="O24" s="671"/>
      <c r="P24" s="671"/>
      <c r="Q24" s="671"/>
      <c r="R24" s="671"/>
      <c r="S24" s="671"/>
      <c r="T24" s="671"/>
      <c r="U24" s="671"/>
      <c r="V24" s="671"/>
      <c r="W24" s="445" t="s">
        <v>719</v>
      </c>
      <c r="Y24" s="182"/>
      <c r="Z24" s="182" t="str">
        <f t="shared" si="0"/>
        <v>Схема подключения теплопотребляющей установки к коллектору источника тепловой энергии</v>
      </c>
      <c r="AA24" s="182"/>
      <c r="AB24" s="182"/>
      <c r="AC24" s="182"/>
      <c r="AI24" s="173"/>
      <c r="AJ24" s="173"/>
    </row>
    <row r="25" spans="1:36" ht="33.75">
      <c r="A25" s="669"/>
      <c r="B25" s="669"/>
      <c r="C25" s="669"/>
      <c r="D25" s="669"/>
      <c r="E25" s="669"/>
      <c r="F25" s="669">
        <v>1</v>
      </c>
      <c r="G25" s="173"/>
      <c r="H25" s="173"/>
      <c r="I25" s="669"/>
      <c r="J25" s="669">
        <v>1</v>
      </c>
      <c r="K25" s="511"/>
      <c r="L25" s="401" t="str">
        <f>mergeValue(A25) &amp;"."&amp; mergeValue(B25)&amp;"."&amp; mergeValue(C25)&amp;"."&amp; mergeValue(D25)&amp;"."&amp; mergeValue(E25)&amp;"."&amp; mergeValue(F25)</f>
        <v>1.1.1.1.1.1</v>
      </c>
      <c r="M25" s="422" t="s">
        <v>9</v>
      </c>
      <c r="N25" s="450"/>
      <c r="O25" s="671"/>
      <c r="P25" s="671"/>
      <c r="Q25" s="671"/>
      <c r="R25" s="671"/>
      <c r="S25" s="671"/>
      <c r="T25" s="671"/>
      <c r="U25" s="671"/>
      <c r="V25" s="671"/>
      <c r="W25" s="445" t="s">
        <v>720</v>
      </c>
      <c r="Y25" s="182"/>
      <c r="Z25" s="182" t="str">
        <f t="shared" si="0"/>
        <v>Группа потребителей</v>
      </c>
      <c r="AA25" s="182"/>
      <c r="AB25" s="182"/>
      <c r="AC25" s="182"/>
      <c r="AI25" s="173"/>
      <c r="AJ25" s="173"/>
    </row>
    <row r="26" spans="1:36" ht="122.1" customHeight="1">
      <c r="A26" s="669"/>
      <c r="B26" s="669"/>
      <c r="C26" s="669"/>
      <c r="D26" s="669"/>
      <c r="E26" s="669"/>
      <c r="F26" s="669"/>
      <c r="G26" s="173">
        <v>1</v>
      </c>
      <c r="H26" s="173"/>
      <c r="I26" s="669"/>
      <c r="J26" s="669"/>
      <c r="K26" s="511">
        <v>1</v>
      </c>
      <c r="L26" s="401" t="str">
        <f>mergeValue(A26) &amp;"."&amp; mergeValue(B26)&amp;"."&amp; mergeValue(C26)&amp;"."&amp; mergeValue(D26)&amp;"."&amp; mergeValue(E26)&amp;"."&amp; mergeValue(F26)&amp;"."&amp; mergeValue(G26)</f>
        <v>1.1.1.1.1.1.1</v>
      </c>
      <c r="M26" s="527"/>
      <c r="N26" s="450"/>
      <c r="O26" s="427"/>
      <c r="P26" s="427"/>
      <c r="Q26" s="538"/>
      <c r="R26" s="676"/>
      <c r="S26" s="677" t="s">
        <v>83</v>
      </c>
      <c r="T26" s="676"/>
      <c r="U26" s="677" t="s">
        <v>84</v>
      </c>
      <c r="V26" s="427"/>
      <c r="W26" s="687" t="s">
        <v>721</v>
      </c>
      <c r="X26" s="173" t="str">
        <f>strCheckDate(O27:V27)</f>
        <v/>
      </c>
      <c r="Y26" s="182"/>
      <c r="Z26" s="182" t="str">
        <f t="shared" si="0"/>
        <v/>
      </c>
      <c r="AA26" s="182"/>
      <c r="AB26" s="182"/>
      <c r="AC26" s="182"/>
      <c r="AI26" s="173"/>
      <c r="AJ26" s="173"/>
    </row>
    <row r="27" spans="1:36" ht="11.25" hidden="1">
      <c r="A27" s="669"/>
      <c r="B27" s="669"/>
      <c r="C27" s="669"/>
      <c r="D27" s="669"/>
      <c r="E27" s="669"/>
      <c r="F27" s="669"/>
      <c r="G27" s="173"/>
      <c r="H27" s="173"/>
      <c r="I27" s="669"/>
      <c r="J27" s="669"/>
      <c r="K27" s="511"/>
      <c r="L27" s="244"/>
      <c r="M27" s="450"/>
      <c r="N27" s="450"/>
      <c r="O27" s="427"/>
      <c r="P27" s="427"/>
      <c r="Q27" s="437" t="str">
        <f>R26 &amp; "-" &amp; T26</f>
        <v>-</v>
      </c>
      <c r="R27" s="676"/>
      <c r="S27" s="677"/>
      <c r="T27" s="676"/>
      <c r="U27" s="677"/>
      <c r="V27" s="427"/>
      <c r="W27" s="688"/>
      <c r="Y27" s="182"/>
      <c r="Z27" s="182" t="str">
        <f t="shared" si="0"/>
        <v/>
      </c>
      <c r="AA27" s="182"/>
      <c r="AB27" s="182"/>
      <c r="AC27" s="182"/>
      <c r="AI27" s="173"/>
      <c r="AJ27" s="173"/>
    </row>
    <row r="28" spans="1:36" ht="15" customHeight="1">
      <c r="A28" s="669"/>
      <c r="B28" s="669"/>
      <c r="C28" s="669"/>
      <c r="D28" s="669"/>
      <c r="E28" s="669"/>
      <c r="F28" s="669"/>
      <c r="G28" s="283"/>
      <c r="H28" s="173"/>
      <c r="I28" s="669"/>
      <c r="J28" s="669"/>
      <c r="K28" s="510"/>
      <c r="L28" s="415"/>
      <c r="M28" s="424" t="s">
        <v>24</v>
      </c>
      <c r="N28" s="141"/>
      <c r="O28" s="141"/>
      <c r="P28" s="141"/>
      <c r="Q28" s="141"/>
      <c r="R28" s="141"/>
      <c r="S28" s="141"/>
      <c r="T28" s="141"/>
      <c r="U28" s="141"/>
      <c r="V28" s="425"/>
      <c r="W28" s="689"/>
      <c r="Y28" s="182"/>
      <c r="Z28" s="182" t="str">
        <f t="shared" si="0"/>
        <v>Добавить вид теплоносителя (параметры теплоносителя)</v>
      </c>
      <c r="AA28" s="182"/>
      <c r="AB28" s="182"/>
      <c r="AC28" s="182"/>
      <c r="AI28" s="173"/>
      <c r="AJ28" s="173"/>
    </row>
    <row r="29" spans="1:36" ht="15" customHeight="1">
      <c r="A29" s="669"/>
      <c r="B29" s="669"/>
      <c r="C29" s="669"/>
      <c r="D29" s="669"/>
      <c r="E29" s="669"/>
      <c r="F29" s="283"/>
      <c r="G29" s="283"/>
      <c r="H29" s="173"/>
      <c r="I29" s="669"/>
      <c r="J29" s="283"/>
      <c r="K29" s="510"/>
      <c r="L29" s="415"/>
      <c r="M29" s="423" t="s">
        <v>10</v>
      </c>
      <c r="N29" s="141"/>
      <c r="O29" s="141"/>
      <c r="P29" s="141"/>
      <c r="Q29" s="141"/>
      <c r="R29" s="141"/>
      <c r="S29" s="141"/>
      <c r="T29" s="141"/>
      <c r="U29" s="428"/>
      <c r="V29" s="141"/>
      <c r="W29" s="467"/>
      <c r="Y29" s="182"/>
      <c r="Z29" s="182" t="str">
        <f t="shared" si="0"/>
        <v>Добавить группу потребителей</v>
      </c>
      <c r="AA29" s="182"/>
      <c r="AB29" s="182"/>
      <c r="AC29" s="182"/>
      <c r="AI29" s="173"/>
      <c r="AJ29" s="173"/>
    </row>
    <row r="30" spans="1:36" ht="15" customHeight="1">
      <c r="A30" s="669"/>
      <c r="B30" s="669"/>
      <c r="C30" s="669"/>
      <c r="D30" s="669"/>
      <c r="E30" s="509"/>
      <c r="F30" s="283"/>
      <c r="G30" s="283"/>
      <c r="H30" s="283"/>
      <c r="I30" s="505"/>
      <c r="J30" s="73"/>
      <c r="K30" s="508"/>
      <c r="L30" s="415"/>
      <c r="M30" s="420" t="s">
        <v>11</v>
      </c>
      <c r="N30" s="141"/>
      <c r="O30" s="141"/>
      <c r="P30" s="141"/>
      <c r="Q30" s="141"/>
      <c r="R30" s="141"/>
      <c r="S30" s="141"/>
      <c r="T30" s="141"/>
      <c r="U30" s="428"/>
      <c r="V30" s="141"/>
      <c r="W30" s="467"/>
      <c r="Y30" s="182"/>
      <c r="Z30" s="182" t="str">
        <f t="shared" si="0"/>
        <v>Добавить схему подключения</v>
      </c>
      <c r="AA30" s="182"/>
      <c r="AB30" s="182"/>
      <c r="AC30" s="182"/>
      <c r="AI30" s="173"/>
      <c r="AJ30" s="173"/>
    </row>
    <row r="31" spans="1:36" ht="15" customHeight="1">
      <c r="A31" s="669"/>
      <c r="B31" s="669"/>
      <c r="C31" s="669"/>
      <c r="D31" s="509"/>
      <c r="E31" s="509"/>
      <c r="F31" s="283"/>
      <c r="G31" s="283"/>
      <c r="H31" s="283"/>
      <c r="I31" s="505"/>
      <c r="J31" s="73"/>
      <c r="K31" s="508"/>
      <c r="L31" s="415"/>
      <c r="M31" s="130" t="s">
        <v>16</v>
      </c>
      <c r="N31" s="141"/>
      <c r="O31" s="141"/>
      <c r="P31" s="141"/>
      <c r="Q31" s="141"/>
      <c r="R31" s="141"/>
      <c r="S31" s="141"/>
      <c r="T31" s="141"/>
      <c r="U31" s="428"/>
      <c r="V31" s="141"/>
      <c r="W31" s="467"/>
      <c r="Y31" s="182"/>
      <c r="Z31" s="182" t="str">
        <f t="shared" si="0"/>
        <v>Добавить источник тепловой энергии</v>
      </c>
      <c r="AA31" s="182"/>
      <c r="AB31" s="182"/>
      <c r="AC31" s="182"/>
      <c r="AI31" s="173"/>
      <c r="AJ31" s="173"/>
    </row>
    <row r="32" spans="1:36" ht="15" customHeight="1">
      <c r="A32" s="669"/>
      <c r="B32" s="669"/>
      <c r="C32" s="509"/>
      <c r="D32" s="509"/>
      <c r="E32" s="509"/>
      <c r="F32" s="509"/>
      <c r="G32" s="514"/>
      <c r="H32" s="505"/>
      <c r="I32" s="512"/>
      <c r="J32" s="73"/>
      <c r="K32" s="513"/>
      <c r="L32" s="415"/>
      <c r="M32" s="129" t="s">
        <v>17</v>
      </c>
      <c r="N32" s="141"/>
      <c r="O32" s="141"/>
      <c r="P32" s="141"/>
      <c r="Q32" s="141"/>
      <c r="R32" s="141"/>
      <c r="S32" s="141"/>
      <c r="T32" s="141"/>
      <c r="U32" s="428"/>
      <c r="V32" s="141"/>
      <c r="W32" s="467"/>
      <c r="Y32" s="182"/>
      <c r="Z32" s="182" t="str">
        <f t="shared" si="0"/>
        <v>Добавить наименование системы теплоснабжения</v>
      </c>
      <c r="AA32" s="182"/>
      <c r="AB32" s="182"/>
      <c r="AC32" s="182"/>
      <c r="AI32" s="173"/>
      <c r="AJ32" s="173"/>
    </row>
    <row r="33" spans="1:36" ht="15" customHeight="1">
      <c r="A33" s="669"/>
      <c r="B33" s="509"/>
      <c r="C33" s="509"/>
      <c r="D33" s="509"/>
      <c r="E33" s="509"/>
      <c r="F33" s="509"/>
      <c r="G33" s="514"/>
      <c r="H33" s="505"/>
      <c r="I33" s="505"/>
      <c r="J33" s="73"/>
      <c r="K33" s="508"/>
      <c r="L33" s="415"/>
      <c r="M33" s="135" t="s">
        <v>18</v>
      </c>
      <c r="N33" s="141"/>
      <c r="O33" s="141"/>
      <c r="P33" s="141"/>
      <c r="Q33" s="141"/>
      <c r="R33" s="141"/>
      <c r="S33" s="141"/>
      <c r="T33" s="141"/>
      <c r="U33" s="428"/>
      <c r="V33" s="141"/>
      <c r="W33" s="467"/>
      <c r="Y33" s="182"/>
      <c r="Z33" s="182" t="str">
        <f t="shared" si="0"/>
        <v>Добавить территорию действия тарифа</v>
      </c>
      <c r="AA33" s="182"/>
      <c r="AB33" s="182"/>
      <c r="AC33" s="182"/>
      <c r="AI33" s="173"/>
      <c r="AJ33" s="173"/>
    </row>
    <row r="34" spans="1:36" customFormat="1" ht="15" customHeight="1">
      <c r="L34" s="390"/>
      <c r="M34" s="144" t="s">
        <v>308</v>
      </c>
      <c r="N34" s="141"/>
      <c r="O34" s="141"/>
      <c r="P34" s="141"/>
      <c r="Q34" s="141"/>
      <c r="R34" s="141"/>
      <c r="S34" s="141"/>
      <c r="T34" s="141"/>
      <c r="U34" s="428"/>
      <c r="V34" s="141"/>
      <c r="W34" s="467"/>
      <c r="X34" s="175"/>
      <c r="Y34" s="175"/>
      <c r="Z34" s="175"/>
      <c r="AA34" s="175"/>
      <c r="AB34" s="175"/>
      <c r="AC34" s="175"/>
      <c r="AD34" s="175"/>
      <c r="AE34" s="175"/>
      <c r="AF34" s="175"/>
      <c r="AG34" s="175"/>
      <c r="AH34" s="175"/>
    </row>
    <row r="35" spans="1:36" ht="11.25">
      <c r="A35" s="31"/>
      <c r="B35" s="31"/>
      <c r="C35" s="31"/>
      <c r="D35" s="31"/>
      <c r="E35" s="31"/>
      <c r="F35" s="31"/>
      <c r="G35" s="31"/>
      <c r="H35" s="31"/>
      <c r="I35" s="31"/>
      <c r="J35" s="31"/>
      <c r="K35" s="31"/>
      <c r="X35" s="31"/>
      <c r="Y35" s="31"/>
      <c r="Z35" s="31"/>
      <c r="AA35" s="31"/>
      <c r="AB35" s="31"/>
      <c r="AC35" s="31"/>
      <c r="AD35" s="31"/>
      <c r="AE35" s="31"/>
      <c r="AF35" s="31"/>
      <c r="AG35" s="31"/>
      <c r="AH35" s="31"/>
    </row>
    <row r="36" spans="1:36" ht="105.75" customHeight="1">
      <c r="L36" s="1">
        <v>1</v>
      </c>
      <c r="M36" s="663" t="s">
        <v>722</v>
      </c>
      <c r="N36" s="663"/>
      <c r="O36" s="663"/>
      <c r="P36" s="663"/>
      <c r="Q36" s="663"/>
      <c r="R36" s="663"/>
      <c r="S36" s="663"/>
      <c r="T36" s="663"/>
      <c r="U36" s="663"/>
      <c r="V36" s="663"/>
      <c r="W36" s="663"/>
    </row>
  </sheetData>
  <sheetProtection password="FA9C" sheet="1" objects="1" scenarios="1" formatColumns="0" formatRows="0"/>
  <mergeCells count="40">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 ref="A20:A33"/>
    <mergeCell ref="O20:V20"/>
    <mergeCell ref="B21:B32"/>
    <mergeCell ref="O21:V21"/>
    <mergeCell ref="C22:C31"/>
    <mergeCell ref="O22:V22"/>
    <mergeCell ref="D23:D30"/>
    <mergeCell ref="O23:V23"/>
    <mergeCell ref="I24:I29"/>
    <mergeCell ref="J25:J28"/>
    <mergeCell ref="S18:T18"/>
    <mergeCell ref="O14:U14"/>
    <mergeCell ref="L15:V15"/>
    <mergeCell ref="W15:W18"/>
    <mergeCell ref="L16:L18"/>
    <mergeCell ref="M16:M18"/>
    <mergeCell ref="O16:T16"/>
    <mergeCell ref="U16:U18"/>
    <mergeCell ref="L13:M13"/>
    <mergeCell ref="L5:T5"/>
    <mergeCell ref="O9:T9"/>
    <mergeCell ref="O10:T10"/>
    <mergeCell ref="O11:T11"/>
    <mergeCell ref="O12:T12"/>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F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F00-000001000000}"/>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xr:uid="{00000000-0002-0000-0F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xr:uid="{00000000-0002-0000-0F00-000003000000}"/>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xr:uid="{00000000-0002-0000-0F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F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F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F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0F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0F00-000009000000}">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183</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7"/>
      <c r="B13" s="667"/>
      <c r="C13" s="667"/>
      <c r="D13" s="276">
        <v>1</v>
      </c>
      <c r="F13" s="165" t="str">
        <f>"4."&amp;mergeValue(A13) &amp;"."&amp;mergeValue(B13)&amp;"."&amp;mergeValue(C13)&amp;"."&amp;mergeValue(D13)</f>
        <v>4.1.1.1.1</v>
      </c>
      <c r="G13" s="339" t="s">
        <v>477</v>
      </c>
      <c r="H13" s="259"/>
      <c r="I13" s="668" t="s">
        <v>569</v>
      </c>
      <c r="J13" s="271"/>
      <c r="K13" s="183"/>
      <c r="L13" s="183"/>
      <c r="M13" s="183"/>
      <c r="N13" s="183"/>
      <c r="O13" s="183"/>
      <c r="P13" s="183"/>
      <c r="Q13" s="183"/>
      <c r="R13" s="183"/>
      <c r="S13" s="183"/>
      <c r="T13" s="183"/>
    </row>
    <row r="14" spans="1:20" s="138" customFormat="1" ht="18.75">
      <c r="A14" s="667"/>
      <c r="B14" s="667"/>
      <c r="C14" s="667"/>
      <c r="D14" s="276"/>
      <c r="F14" s="272"/>
      <c r="G14" s="130" t="s">
        <v>4</v>
      </c>
      <c r="H14" s="277"/>
      <c r="I14" s="668"/>
      <c r="J14" s="271"/>
      <c r="K14" s="183"/>
      <c r="L14" s="183"/>
      <c r="M14" s="183"/>
      <c r="N14" s="183"/>
      <c r="O14" s="183"/>
      <c r="P14" s="183"/>
      <c r="Q14" s="183"/>
      <c r="R14" s="183"/>
      <c r="S14" s="183"/>
      <c r="T14" s="183"/>
    </row>
    <row r="15" spans="1:20" s="138" customFormat="1" ht="18.75">
      <c r="A15" s="667"/>
      <c r="B15" s="667"/>
      <c r="C15" s="276"/>
      <c r="D15" s="276"/>
      <c r="F15" s="340"/>
      <c r="G15" s="168" t="s">
        <v>401</v>
      </c>
      <c r="H15" s="341"/>
      <c r="I15" s="342"/>
      <c r="J15" s="271"/>
      <c r="K15" s="183"/>
      <c r="L15" s="183"/>
      <c r="M15" s="183"/>
      <c r="N15" s="183"/>
      <c r="O15" s="183"/>
      <c r="P15" s="183"/>
      <c r="Q15" s="183"/>
      <c r="R15" s="183"/>
      <c r="S15" s="183"/>
      <c r="T15" s="183"/>
    </row>
    <row r="16" spans="1:20" s="138" customFormat="1" ht="18.75">
      <c r="A16" s="667"/>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000-000000000000}">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63" hidden="1" customWidth="1"/>
    <col min="7" max="8" width="9.140625" style="403"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3.7109375" style="31" customWidth="1"/>
    <col min="16" max="17" width="1.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33" width="10.5703125" style="173"/>
    <col min="34" max="256" width="10.5703125" style="31"/>
    <col min="257" max="264" width="0" style="31" hidden="1" customWidth="1"/>
    <col min="265" max="267" width="3.7109375" style="31" customWidth="1"/>
    <col min="268" max="268" width="12.7109375" style="31" customWidth="1"/>
    <col min="269" max="269" width="51.140625" style="31" customWidth="1"/>
    <col min="270" max="270" width="0" style="31" hidden="1" customWidth="1"/>
    <col min="271" max="271" width="18.7109375" style="31" customWidth="1"/>
    <col min="272"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512" width="10.5703125" style="31"/>
    <col min="513" max="520" width="0" style="31" hidden="1" customWidth="1"/>
    <col min="521" max="523" width="3.7109375" style="31" customWidth="1"/>
    <col min="524" max="524" width="12.7109375" style="31" customWidth="1"/>
    <col min="525" max="525" width="51.140625" style="31" customWidth="1"/>
    <col min="526" max="526" width="0" style="31" hidden="1" customWidth="1"/>
    <col min="527" max="527" width="18.7109375" style="31" customWidth="1"/>
    <col min="528"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768" width="10.5703125" style="31"/>
    <col min="769" max="776" width="0" style="31" hidden="1" customWidth="1"/>
    <col min="777" max="779" width="3.7109375" style="31" customWidth="1"/>
    <col min="780" max="780" width="12.7109375" style="31" customWidth="1"/>
    <col min="781" max="781" width="51.140625" style="31" customWidth="1"/>
    <col min="782" max="782" width="0" style="31" hidden="1" customWidth="1"/>
    <col min="783" max="783" width="18.7109375" style="31" customWidth="1"/>
    <col min="784"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1024" width="10.5703125" style="31"/>
    <col min="1025" max="1032" width="0" style="31" hidden="1" customWidth="1"/>
    <col min="1033" max="1035" width="3.7109375" style="31" customWidth="1"/>
    <col min="1036" max="1036" width="12.7109375" style="31" customWidth="1"/>
    <col min="1037" max="1037" width="51.140625" style="31" customWidth="1"/>
    <col min="1038" max="1038" width="0" style="31" hidden="1" customWidth="1"/>
    <col min="1039" max="1039" width="18.7109375" style="31" customWidth="1"/>
    <col min="1040"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280" width="10.5703125" style="31"/>
    <col min="1281" max="1288" width="0" style="31" hidden="1" customWidth="1"/>
    <col min="1289" max="1291" width="3.7109375" style="31" customWidth="1"/>
    <col min="1292" max="1292" width="12.7109375" style="31" customWidth="1"/>
    <col min="1293" max="1293" width="51.140625" style="31" customWidth="1"/>
    <col min="1294" max="1294" width="0" style="31" hidden="1" customWidth="1"/>
    <col min="1295" max="1295" width="18.7109375" style="31" customWidth="1"/>
    <col min="1296"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536" width="10.5703125" style="31"/>
    <col min="1537" max="1544" width="0" style="31" hidden="1" customWidth="1"/>
    <col min="1545" max="1547" width="3.7109375" style="31" customWidth="1"/>
    <col min="1548" max="1548" width="12.7109375" style="31" customWidth="1"/>
    <col min="1549" max="1549" width="51.140625" style="31" customWidth="1"/>
    <col min="1550" max="1550" width="0" style="31" hidden="1" customWidth="1"/>
    <col min="1551" max="1551" width="18.7109375" style="31" customWidth="1"/>
    <col min="1552"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792" width="10.5703125" style="31"/>
    <col min="1793" max="1800" width="0" style="31" hidden="1" customWidth="1"/>
    <col min="1801" max="1803" width="3.7109375" style="31" customWidth="1"/>
    <col min="1804" max="1804" width="12.7109375" style="31" customWidth="1"/>
    <col min="1805" max="1805" width="51.140625" style="31" customWidth="1"/>
    <col min="1806" max="1806" width="0" style="31" hidden="1" customWidth="1"/>
    <col min="1807" max="1807" width="18.7109375" style="31" customWidth="1"/>
    <col min="1808"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2048" width="10.5703125" style="31"/>
    <col min="2049" max="2056" width="0" style="31" hidden="1" customWidth="1"/>
    <col min="2057" max="2059" width="3.7109375" style="31" customWidth="1"/>
    <col min="2060" max="2060" width="12.7109375" style="31" customWidth="1"/>
    <col min="2061" max="2061" width="51.140625" style="31" customWidth="1"/>
    <col min="2062" max="2062" width="0" style="31" hidden="1" customWidth="1"/>
    <col min="2063" max="2063" width="18.7109375" style="31" customWidth="1"/>
    <col min="2064"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304" width="10.5703125" style="31"/>
    <col min="2305" max="2312" width="0" style="31" hidden="1" customWidth="1"/>
    <col min="2313" max="2315" width="3.7109375" style="31" customWidth="1"/>
    <col min="2316" max="2316" width="12.7109375" style="31" customWidth="1"/>
    <col min="2317" max="2317" width="51.140625" style="31" customWidth="1"/>
    <col min="2318" max="2318" width="0" style="31" hidden="1" customWidth="1"/>
    <col min="2319" max="2319" width="18.7109375" style="31" customWidth="1"/>
    <col min="2320"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560" width="10.5703125" style="31"/>
    <col min="2561" max="2568" width="0" style="31" hidden="1" customWidth="1"/>
    <col min="2569" max="2571" width="3.7109375" style="31" customWidth="1"/>
    <col min="2572" max="2572" width="12.7109375" style="31" customWidth="1"/>
    <col min="2573" max="2573" width="51.140625" style="31" customWidth="1"/>
    <col min="2574" max="2574" width="0" style="31" hidden="1" customWidth="1"/>
    <col min="2575" max="2575" width="18.7109375" style="31" customWidth="1"/>
    <col min="2576"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816" width="10.5703125" style="31"/>
    <col min="2817" max="2824" width="0" style="31" hidden="1" customWidth="1"/>
    <col min="2825" max="2827" width="3.7109375" style="31" customWidth="1"/>
    <col min="2828" max="2828" width="12.7109375" style="31" customWidth="1"/>
    <col min="2829" max="2829" width="51.140625" style="31" customWidth="1"/>
    <col min="2830" max="2830" width="0" style="31" hidden="1" customWidth="1"/>
    <col min="2831" max="2831" width="18.7109375" style="31" customWidth="1"/>
    <col min="2832"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3072" width="10.5703125" style="31"/>
    <col min="3073" max="3080" width="0" style="31" hidden="1" customWidth="1"/>
    <col min="3081" max="3083" width="3.7109375" style="31" customWidth="1"/>
    <col min="3084" max="3084" width="12.7109375" style="31" customWidth="1"/>
    <col min="3085" max="3085" width="51.140625" style="31" customWidth="1"/>
    <col min="3086" max="3086" width="0" style="31" hidden="1" customWidth="1"/>
    <col min="3087" max="3087" width="18.7109375" style="31" customWidth="1"/>
    <col min="3088"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328" width="10.5703125" style="31"/>
    <col min="3329" max="3336" width="0" style="31" hidden="1" customWidth="1"/>
    <col min="3337" max="3339" width="3.7109375" style="31" customWidth="1"/>
    <col min="3340" max="3340" width="12.7109375" style="31" customWidth="1"/>
    <col min="3341" max="3341" width="51.140625" style="31" customWidth="1"/>
    <col min="3342" max="3342" width="0" style="31" hidden="1" customWidth="1"/>
    <col min="3343" max="3343" width="18.7109375" style="31" customWidth="1"/>
    <col min="3344"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584" width="10.5703125" style="31"/>
    <col min="3585" max="3592" width="0" style="31" hidden="1" customWidth="1"/>
    <col min="3593" max="3595" width="3.7109375" style="31" customWidth="1"/>
    <col min="3596" max="3596" width="12.7109375" style="31" customWidth="1"/>
    <col min="3597" max="3597" width="51.140625" style="31" customWidth="1"/>
    <col min="3598" max="3598" width="0" style="31" hidden="1" customWidth="1"/>
    <col min="3599" max="3599" width="18.7109375" style="31" customWidth="1"/>
    <col min="3600"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840" width="10.5703125" style="31"/>
    <col min="3841" max="3848" width="0" style="31" hidden="1" customWidth="1"/>
    <col min="3849" max="3851" width="3.7109375" style="31" customWidth="1"/>
    <col min="3852" max="3852" width="12.7109375" style="31" customWidth="1"/>
    <col min="3853" max="3853" width="51.140625" style="31" customWidth="1"/>
    <col min="3854" max="3854" width="0" style="31" hidden="1" customWidth="1"/>
    <col min="3855" max="3855" width="18.7109375" style="31" customWidth="1"/>
    <col min="3856"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4096" width="10.5703125" style="31"/>
    <col min="4097" max="4104" width="0" style="31" hidden="1" customWidth="1"/>
    <col min="4105" max="4107" width="3.7109375" style="31" customWidth="1"/>
    <col min="4108" max="4108" width="12.7109375" style="31" customWidth="1"/>
    <col min="4109" max="4109" width="51.140625" style="31" customWidth="1"/>
    <col min="4110" max="4110" width="0" style="31" hidden="1" customWidth="1"/>
    <col min="4111" max="4111" width="18.7109375" style="31" customWidth="1"/>
    <col min="4112"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352" width="10.5703125" style="31"/>
    <col min="4353" max="4360" width="0" style="31" hidden="1" customWidth="1"/>
    <col min="4361" max="4363" width="3.7109375" style="31" customWidth="1"/>
    <col min="4364" max="4364" width="12.7109375" style="31" customWidth="1"/>
    <col min="4365" max="4365" width="51.140625" style="31" customWidth="1"/>
    <col min="4366" max="4366" width="0" style="31" hidden="1" customWidth="1"/>
    <col min="4367" max="4367" width="18.7109375" style="31" customWidth="1"/>
    <col min="4368"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608" width="10.5703125" style="31"/>
    <col min="4609" max="4616" width="0" style="31" hidden="1" customWidth="1"/>
    <col min="4617" max="4619" width="3.7109375" style="31" customWidth="1"/>
    <col min="4620" max="4620" width="12.7109375" style="31" customWidth="1"/>
    <col min="4621" max="4621" width="51.140625" style="31" customWidth="1"/>
    <col min="4622" max="4622" width="0" style="31" hidden="1" customWidth="1"/>
    <col min="4623" max="4623" width="18.7109375" style="31" customWidth="1"/>
    <col min="4624"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864" width="10.5703125" style="31"/>
    <col min="4865" max="4872" width="0" style="31" hidden="1" customWidth="1"/>
    <col min="4873" max="4875" width="3.7109375" style="31" customWidth="1"/>
    <col min="4876" max="4876" width="12.7109375" style="31" customWidth="1"/>
    <col min="4877" max="4877" width="51.140625" style="31" customWidth="1"/>
    <col min="4878" max="4878" width="0" style="31" hidden="1" customWidth="1"/>
    <col min="4879" max="4879" width="18.7109375" style="31" customWidth="1"/>
    <col min="4880"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5120" width="10.5703125" style="31"/>
    <col min="5121" max="5128" width="0" style="31" hidden="1" customWidth="1"/>
    <col min="5129" max="5131" width="3.7109375" style="31" customWidth="1"/>
    <col min="5132" max="5132" width="12.7109375" style="31" customWidth="1"/>
    <col min="5133" max="5133" width="51.140625" style="31" customWidth="1"/>
    <col min="5134" max="5134" width="0" style="31" hidden="1" customWidth="1"/>
    <col min="5135" max="5135" width="18.7109375" style="31" customWidth="1"/>
    <col min="5136"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376" width="10.5703125" style="31"/>
    <col min="5377" max="5384" width="0" style="31" hidden="1" customWidth="1"/>
    <col min="5385" max="5387" width="3.7109375" style="31" customWidth="1"/>
    <col min="5388" max="5388" width="12.7109375" style="31" customWidth="1"/>
    <col min="5389" max="5389" width="51.140625" style="31" customWidth="1"/>
    <col min="5390" max="5390" width="0" style="31" hidden="1" customWidth="1"/>
    <col min="5391" max="5391" width="18.7109375" style="31" customWidth="1"/>
    <col min="5392"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632" width="10.5703125" style="31"/>
    <col min="5633" max="5640" width="0" style="31" hidden="1" customWidth="1"/>
    <col min="5641" max="5643" width="3.7109375" style="31" customWidth="1"/>
    <col min="5644" max="5644" width="12.7109375" style="31" customWidth="1"/>
    <col min="5645" max="5645" width="51.140625" style="31" customWidth="1"/>
    <col min="5646" max="5646" width="0" style="31" hidden="1" customWidth="1"/>
    <col min="5647" max="5647" width="18.7109375" style="31" customWidth="1"/>
    <col min="5648"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888" width="10.5703125" style="31"/>
    <col min="5889" max="5896" width="0" style="31" hidden="1" customWidth="1"/>
    <col min="5897" max="5899" width="3.7109375" style="31" customWidth="1"/>
    <col min="5900" max="5900" width="12.7109375" style="31" customWidth="1"/>
    <col min="5901" max="5901" width="51.140625" style="31" customWidth="1"/>
    <col min="5902" max="5902" width="0" style="31" hidden="1" customWidth="1"/>
    <col min="5903" max="5903" width="18.7109375" style="31" customWidth="1"/>
    <col min="5904"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6144" width="10.5703125" style="31"/>
    <col min="6145" max="6152" width="0" style="31" hidden="1" customWidth="1"/>
    <col min="6153" max="6155" width="3.7109375" style="31" customWidth="1"/>
    <col min="6156" max="6156" width="12.7109375" style="31" customWidth="1"/>
    <col min="6157" max="6157" width="51.140625" style="31" customWidth="1"/>
    <col min="6158" max="6158" width="0" style="31" hidden="1" customWidth="1"/>
    <col min="6159" max="6159" width="18.7109375" style="31" customWidth="1"/>
    <col min="6160"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400" width="10.5703125" style="31"/>
    <col min="6401" max="6408" width="0" style="31" hidden="1" customWidth="1"/>
    <col min="6409" max="6411" width="3.7109375" style="31" customWidth="1"/>
    <col min="6412" max="6412" width="12.7109375" style="31" customWidth="1"/>
    <col min="6413" max="6413" width="51.140625" style="31" customWidth="1"/>
    <col min="6414" max="6414" width="0" style="31" hidden="1" customWidth="1"/>
    <col min="6415" max="6415" width="18.7109375" style="31" customWidth="1"/>
    <col min="6416"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656" width="10.5703125" style="31"/>
    <col min="6657" max="6664" width="0" style="31" hidden="1" customWidth="1"/>
    <col min="6665" max="6667" width="3.7109375" style="31" customWidth="1"/>
    <col min="6668" max="6668" width="12.7109375" style="31" customWidth="1"/>
    <col min="6669" max="6669" width="51.140625" style="31" customWidth="1"/>
    <col min="6670" max="6670" width="0" style="31" hidden="1" customWidth="1"/>
    <col min="6671" max="6671" width="18.7109375" style="31" customWidth="1"/>
    <col min="6672"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912" width="10.5703125" style="31"/>
    <col min="6913" max="6920" width="0" style="31" hidden="1" customWidth="1"/>
    <col min="6921" max="6923" width="3.7109375" style="31" customWidth="1"/>
    <col min="6924" max="6924" width="12.7109375" style="31" customWidth="1"/>
    <col min="6925" max="6925" width="51.140625" style="31" customWidth="1"/>
    <col min="6926" max="6926" width="0" style="31" hidden="1" customWidth="1"/>
    <col min="6927" max="6927" width="18.7109375" style="31" customWidth="1"/>
    <col min="6928"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7168" width="10.5703125" style="31"/>
    <col min="7169" max="7176" width="0" style="31" hidden="1" customWidth="1"/>
    <col min="7177" max="7179" width="3.7109375" style="31" customWidth="1"/>
    <col min="7180" max="7180" width="12.7109375" style="31" customWidth="1"/>
    <col min="7181" max="7181" width="51.140625" style="31" customWidth="1"/>
    <col min="7182" max="7182" width="0" style="31" hidden="1" customWidth="1"/>
    <col min="7183" max="7183" width="18.7109375" style="31" customWidth="1"/>
    <col min="7184"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424" width="10.5703125" style="31"/>
    <col min="7425" max="7432" width="0" style="31" hidden="1" customWidth="1"/>
    <col min="7433" max="7435" width="3.7109375" style="31" customWidth="1"/>
    <col min="7436" max="7436" width="12.7109375" style="31" customWidth="1"/>
    <col min="7437" max="7437" width="51.140625" style="31" customWidth="1"/>
    <col min="7438" max="7438" width="0" style="31" hidden="1" customWidth="1"/>
    <col min="7439" max="7439" width="18.7109375" style="31" customWidth="1"/>
    <col min="7440"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680" width="10.5703125" style="31"/>
    <col min="7681" max="7688" width="0" style="31" hidden="1" customWidth="1"/>
    <col min="7689" max="7691" width="3.7109375" style="31" customWidth="1"/>
    <col min="7692" max="7692" width="12.7109375" style="31" customWidth="1"/>
    <col min="7693" max="7693" width="51.140625" style="31" customWidth="1"/>
    <col min="7694" max="7694" width="0" style="31" hidden="1" customWidth="1"/>
    <col min="7695" max="7695" width="18.7109375" style="31" customWidth="1"/>
    <col min="7696"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936" width="10.5703125" style="31"/>
    <col min="7937" max="7944" width="0" style="31" hidden="1" customWidth="1"/>
    <col min="7945" max="7947" width="3.7109375" style="31" customWidth="1"/>
    <col min="7948" max="7948" width="12.7109375" style="31" customWidth="1"/>
    <col min="7949" max="7949" width="51.140625" style="31" customWidth="1"/>
    <col min="7950" max="7950" width="0" style="31" hidden="1" customWidth="1"/>
    <col min="7951" max="7951" width="18.7109375" style="31" customWidth="1"/>
    <col min="7952"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8192" width="10.5703125" style="31"/>
    <col min="8193" max="8200" width="0" style="31" hidden="1" customWidth="1"/>
    <col min="8201" max="8203" width="3.7109375" style="31" customWidth="1"/>
    <col min="8204" max="8204" width="12.7109375" style="31" customWidth="1"/>
    <col min="8205" max="8205" width="51.140625" style="31" customWidth="1"/>
    <col min="8206" max="8206" width="0" style="31" hidden="1" customWidth="1"/>
    <col min="8207" max="8207" width="18.7109375" style="31" customWidth="1"/>
    <col min="8208"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448" width="10.5703125" style="31"/>
    <col min="8449" max="8456" width="0" style="31" hidden="1" customWidth="1"/>
    <col min="8457" max="8459" width="3.7109375" style="31" customWidth="1"/>
    <col min="8460" max="8460" width="12.7109375" style="31" customWidth="1"/>
    <col min="8461" max="8461" width="51.140625" style="31" customWidth="1"/>
    <col min="8462" max="8462" width="0" style="31" hidden="1" customWidth="1"/>
    <col min="8463" max="8463" width="18.7109375" style="31" customWidth="1"/>
    <col min="8464"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704" width="10.5703125" style="31"/>
    <col min="8705" max="8712" width="0" style="31" hidden="1" customWidth="1"/>
    <col min="8713" max="8715" width="3.7109375" style="31" customWidth="1"/>
    <col min="8716" max="8716" width="12.7109375" style="31" customWidth="1"/>
    <col min="8717" max="8717" width="51.140625" style="31" customWidth="1"/>
    <col min="8718" max="8718" width="0" style="31" hidden="1" customWidth="1"/>
    <col min="8719" max="8719" width="18.7109375" style="31" customWidth="1"/>
    <col min="8720"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960" width="10.5703125" style="31"/>
    <col min="8961" max="8968" width="0" style="31" hidden="1" customWidth="1"/>
    <col min="8969" max="8971" width="3.7109375" style="31" customWidth="1"/>
    <col min="8972" max="8972" width="12.7109375" style="31" customWidth="1"/>
    <col min="8973" max="8973" width="51.140625" style="31" customWidth="1"/>
    <col min="8974" max="8974" width="0" style="31" hidden="1" customWidth="1"/>
    <col min="8975" max="8975" width="18.7109375" style="31" customWidth="1"/>
    <col min="8976"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9216" width="10.5703125" style="31"/>
    <col min="9217" max="9224" width="0" style="31" hidden="1" customWidth="1"/>
    <col min="9225" max="9227" width="3.7109375" style="31" customWidth="1"/>
    <col min="9228" max="9228" width="12.7109375" style="31" customWidth="1"/>
    <col min="9229" max="9229" width="51.140625" style="31" customWidth="1"/>
    <col min="9230" max="9230" width="0" style="31" hidden="1" customWidth="1"/>
    <col min="9231" max="9231" width="18.7109375" style="31" customWidth="1"/>
    <col min="9232"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472" width="10.5703125" style="31"/>
    <col min="9473" max="9480" width="0" style="31" hidden="1" customWidth="1"/>
    <col min="9481" max="9483" width="3.7109375" style="31" customWidth="1"/>
    <col min="9484" max="9484" width="12.7109375" style="31" customWidth="1"/>
    <col min="9485" max="9485" width="51.140625" style="31" customWidth="1"/>
    <col min="9486" max="9486" width="0" style="31" hidden="1" customWidth="1"/>
    <col min="9487" max="9487" width="18.7109375" style="31" customWidth="1"/>
    <col min="9488"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728" width="10.5703125" style="31"/>
    <col min="9729" max="9736" width="0" style="31" hidden="1" customWidth="1"/>
    <col min="9737" max="9739" width="3.7109375" style="31" customWidth="1"/>
    <col min="9740" max="9740" width="12.7109375" style="31" customWidth="1"/>
    <col min="9741" max="9741" width="51.140625" style="31" customWidth="1"/>
    <col min="9742" max="9742" width="0" style="31" hidden="1" customWidth="1"/>
    <col min="9743" max="9743" width="18.7109375" style="31" customWidth="1"/>
    <col min="9744"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984" width="10.5703125" style="31"/>
    <col min="9985" max="9992" width="0" style="31" hidden="1" customWidth="1"/>
    <col min="9993" max="9995" width="3.7109375" style="31" customWidth="1"/>
    <col min="9996" max="9996" width="12.7109375" style="31" customWidth="1"/>
    <col min="9997" max="9997" width="51.140625" style="31" customWidth="1"/>
    <col min="9998" max="9998" width="0" style="31" hidden="1" customWidth="1"/>
    <col min="9999" max="9999" width="18.7109375" style="31" customWidth="1"/>
    <col min="10000"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240" width="10.5703125" style="31"/>
    <col min="10241" max="10248" width="0" style="31" hidden="1" customWidth="1"/>
    <col min="10249" max="10251" width="3.7109375" style="31" customWidth="1"/>
    <col min="10252" max="10252" width="12.7109375" style="31" customWidth="1"/>
    <col min="10253" max="10253" width="51.140625" style="31" customWidth="1"/>
    <col min="10254" max="10254" width="0" style="31" hidden="1" customWidth="1"/>
    <col min="10255" max="10255" width="18.7109375" style="31" customWidth="1"/>
    <col min="10256"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496" width="10.5703125" style="31"/>
    <col min="10497" max="10504" width="0" style="31" hidden="1" customWidth="1"/>
    <col min="10505" max="10507" width="3.7109375" style="31" customWidth="1"/>
    <col min="10508" max="10508" width="12.7109375" style="31" customWidth="1"/>
    <col min="10509" max="10509" width="51.140625" style="31" customWidth="1"/>
    <col min="10510" max="10510" width="0" style="31" hidden="1" customWidth="1"/>
    <col min="10511" max="10511" width="18.7109375" style="31" customWidth="1"/>
    <col min="10512"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752" width="10.5703125" style="31"/>
    <col min="10753" max="10760" width="0" style="31" hidden="1" customWidth="1"/>
    <col min="10761" max="10763" width="3.7109375" style="31" customWidth="1"/>
    <col min="10764" max="10764" width="12.7109375" style="31" customWidth="1"/>
    <col min="10765" max="10765" width="51.140625" style="31" customWidth="1"/>
    <col min="10766" max="10766" width="0" style="31" hidden="1" customWidth="1"/>
    <col min="10767" max="10767" width="18.7109375" style="31" customWidth="1"/>
    <col min="10768"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1008" width="10.5703125" style="31"/>
    <col min="11009" max="11016" width="0" style="31" hidden="1" customWidth="1"/>
    <col min="11017" max="11019" width="3.7109375" style="31" customWidth="1"/>
    <col min="11020" max="11020" width="12.7109375" style="31" customWidth="1"/>
    <col min="11021" max="11021" width="51.140625" style="31" customWidth="1"/>
    <col min="11022" max="11022" width="0" style="31" hidden="1" customWidth="1"/>
    <col min="11023" max="11023" width="18.7109375" style="31" customWidth="1"/>
    <col min="11024"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264" width="10.5703125" style="31"/>
    <col min="11265" max="11272" width="0" style="31" hidden="1" customWidth="1"/>
    <col min="11273" max="11275" width="3.7109375" style="31" customWidth="1"/>
    <col min="11276" max="11276" width="12.7109375" style="31" customWidth="1"/>
    <col min="11277" max="11277" width="51.140625" style="31" customWidth="1"/>
    <col min="11278" max="11278" width="0" style="31" hidden="1" customWidth="1"/>
    <col min="11279" max="11279" width="18.7109375" style="31" customWidth="1"/>
    <col min="11280"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520" width="10.5703125" style="31"/>
    <col min="11521" max="11528" width="0" style="31" hidden="1" customWidth="1"/>
    <col min="11529" max="11531" width="3.7109375" style="31" customWidth="1"/>
    <col min="11532" max="11532" width="12.7109375" style="31" customWidth="1"/>
    <col min="11533" max="11533" width="51.140625" style="31" customWidth="1"/>
    <col min="11534" max="11534" width="0" style="31" hidden="1" customWidth="1"/>
    <col min="11535" max="11535" width="18.7109375" style="31" customWidth="1"/>
    <col min="11536"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776" width="10.5703125" style="31"/>
    <col min="11777" max="11784" width="0" style="31" hidden="1" customWidth="1"/>
    <col min="11785" max="11787" width="3.7109375" style="31" customWidth="1"/>
    <col min="11788" max="11788" width="12.7109375" style="31" customWidth="1"/>
    <col min="11789" max="11789" width="51.140625" style="31" customWidth="1"/>
    <col min="11790" max="11790" width="0" style="31" hidden="1" customWidth="1"/>
    <col min="11791" max="11791" width="18.7109375" style="31" customWidth="1"/>
    <col min="11792"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2032" width="10.5703125" style="31"/>
    <col min="12033" max="12040" width="0" style="31" hidden="1" customWidth="1"/>
    <col min="12041" max="12043" width="3.7109375" style="31" customWidth="1"/>
    <col min="12044" max="12044" width="12.7109375" style="31" customWidth="1"/>
    <col min="12045" max="12045" width="51.140625" style="31" customWidth="1"/>
    <col min="12046" max="12046" width="0" style="31" hidden="1" customWidth="1"/>
    <col min="12047" max="12047" width="18.7109375" style="31" customWidth="1"/>
    <col min="12048"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288" width="10.5703125" style="31"/>
    <col min="12289" max="12296" width="0" style="31" hidden="1" customWidth="1"/>
    <col min="12297" max="12299" width="3.7109375" style="31" customWidth="1"/>
    <col min="12300" max="12300" width="12.7109375" style="31" customWidth="1"/>
    <col min="12301" max="12301" width="51.140625" style="31" customWidth="1"/>
    <col min="12302" max="12302" width="0" style="31" hidden="1" customWidth="1"/>
    <col min="12303" max="12303" width="18.7109375" style="31" customWidth="1"/>
    <col min="12304"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544" width="10.5703125" style="31"/>
    <col min="12545" max="12552" width="0" style="31" hidden="1" customWidth="1"/>
    <col min="12553" max="12555" width="3.7109375" style="31" customWidth="1"/>
    <col min="12556" max="12556" width="12.7109375" style="31" customWidth="1"/>
    <col min="12557" max="12557" width="51.140625" style="31" customWidth="1"/>
    <col min="12558" max="12558" width="0" style="31" hidden="1" customWidth="1"/>
    <col min="12559" max="12559" width="18.7109375" style="31" customWidth="1"/>
    <col min="12560"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800" width="10.5703125" style="31"/>
    <col min="12801" max="12808" width="0" style="31" hidden="1" customWidth="1"/>
    <col min="12809" max="12811" width="3.7109375" style="31" customWidth="1"/>
    <col min="12812" max="12812" width="12.7109375" style="31" customWidth="1"/>
    <col min="12813" max="12813" width="51.140625" style="31" customWidth="1"/>
    <col min="12814" max="12814" width="0" style="31" hidden="1" customWidth="1"/>
    <col min="12815" max="12815" width="18.7109375" style="31" customWidth="1"/>
    <col min="12816"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3056" width="10.5703125" style="31"/>
    <col min="13057" max="13064" width="0" style="31" hidden="1" customWidth="1"/>
    <col min="13065" max="13067" width="3.7109375" style="31" customWidth="1"/>
    <col min="13068" max="13068" width="12.7109375" style="31" customWidth="1"/>
    <col min="13069" max="13069" width="51.140625" style="31" customWidth="1"/>
    <col min="13070" max="13070" width="0" style="31" hidden="1" customWidth="1"/>
    <col min="13071" max="13071" width="18.7109375" style="31" customWidth="1"/>
    <col min="13072"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312" width="10.5703125" style="31"/>
    <col min="13313" max="13320" width="0" style="31" hidden="1" customWidth="1"/>
    <col min="13321" max="13323" width="3.7109375" style="31" customWidth="1"/>
    <col min="13324" max="13324" width="12.7109375" style="31" customWidth="1"/>
    <col min="13325" max="13325" width="51.140625" style="31" customWidth="1"/>
    <col min="13326" max="13326" width="0" style="31" hidden="1" customWidth="1"/>
    <col min="13327" max="13327" width="18.7109375" style="31" customWidth="1"/>
    <col min="13328"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568" width="10.5703125" style="31"/>
    <col min="13569" max="13576" width="0" style="31" hidden="1" customWidth="1"/>
    <col min="13577" max="13579" width="3.7109375" style="31" customWidth="1"/>
    <col min="13580" max="13580" width="12.7109375" style="31" customWidth="1"/>
    <col min="13581" max="13581" width="51.140625" style="31" customWidth="1"/>
    <col min="13582" max="13582" width="0" style="31" hidden="1" customWidth="1"/>
    <col min="13583" max="13583" width="18.7109375" style="31" customWidth="1"/>
    <col min="13584"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824" width="10.5703125" style="31"/>
    <col min="13825" max="13832" width="0" style="31" hidden="1" customWidth="1"/>
    <col min="13833" max="13835" width="3.7109375" style="31" customWidth="1"/>
    <col min="13836" max="13836" width="12.7109375" style="31" customWidth="1"/>
    <col min="13837" max="13837" width="51.140625" style="31" customWidth="1"/>
    <col min="13838" max="13838" width="0" style="31" hidden="1" customWidth="1"/>
    <col min="13839" max="13839" width="18.7109375" style="31" customWidth="1"/>
    <col min="13840"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4080" width="10.5703125" style="31"/>
    <col min="14081" max="14088" width="0" style="31" hidden="1" customWidth="1"/>
    <col min="14089" max="14091" width="3.7109375" style="31" customWidth="1"/>
    <col min="14092" max="14092" width="12.7109375" style="31" customWidth="1"/>
    <col min="14093" max="14093" width="51.140625" style="31" customWidth="1"/>
    <col min="14094" max="14094" width="0" style="31" hidden="1" customWidth="1"/>
    <col min="14095" max="14095" width="18.7109375" style="31" customWidth="1"/>
    <col min="14096"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336" width="10.5703125" style="31"/>
    <col min="14337" max="14344" width="0" style="31" hidden="1" customWidth="1"/>
    <col min="14345" max="14347" width="3.7109375" style="31" customWidth="1"/>
    <col min="14348" max="14348" width="12.7109375" style="31" customWidth="1"/>
    <col min="14349" max="14349" width="51.140625" style="31" customWidth="1"/>
    <col min="14350" max="14350" width="0" style="31" hidden="1" customWidth="1"/>
    <col min="14351" max="14351" width="18.7109375" style="31" customWidth="1"/>
    <col min="14352"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592" width="10.5703125" style="31"/>
    <col min="14593" max="14600" width="0" style="31" hidden="1" customWidth="1"/>
    <col min="14601" max="14603" width="3.7109375" style="31" customWidth="1"/>
    <col min="14604" max="14604" width="12.7109375" style="31" customWidth="1"/>
    <col min="14605" max="14605" width="51.140625" style="31" customWidth="1"/>
    <col min="14606" max="14606" width="0" style="31" hidden="1" customWidth="1"/>
    <col min="14607" max="14607" width="18.7109375" style="31" customWidth="1"/>
    <col min="14608"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848" width="10.5703125" style="31"/>
    <col min="14849" max="14856" width="0" style="31" hidden="1" customWidth="1"/>
    <col min="14857" max="14859" width="3.7109375" style="31" customWidth="1"/>
    <col min="14860" max="14860" width="12.7109375" style="31" customWidth="1"/>
    <col min="14861" max="14861" width="51.140625" style="31" customWidth="1"/>
    <col min="14862" max="14862" width="0" style="31" hidden="1" customWidth="1"/>
    <col min="14863" max="14863" width="18.7109375" style="31" customWidth="1"/>
    <col min="14864"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5104" width="10.5703125" style="31"/>
    <col min="15105" max="15112" width="0" style="31" hidden="1" customWidth="1"/>
    <col min="15113" max="15115" width="3.7109375" style="31" customWidth="1"/>
    <col min="15116" max="15116" width="12.7109375" style="31" customWidth="1"/>
    <col min="15117" max="15117" width="51.140625" style="31" customWidth="1"/>
    <col min="15118" max="15118" width="0" style="31" hidden="1" customWidth="1"/>
    <col min="15119" max="15119" width="18.7109375" style="31" customWidth="1"/>
    <col min="15120"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360" width="10.5703125" style="31"/>
    <col min="15361" max="15368" width="0" style="31" hidden="1" customWidth="1"/>
    <col min="15369" max="15371" width="3.7109375" style="31" customWidth="1"/>
    <col min="15372" max="15372" width="12.7109375" style="31" customWidth="1"/>
    <col min="15373" max="15373" width="51.140625" style="31" customWidth="1"/>
    <col min="15374" max="15374" width="0" style="31" hidden="1" customWidth="1"/>
    <col min="15375" max="15375" width="18.7109375" style="31" customWidth="1"/>
    <col min="15376"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616" width="10.5703125" style="31"/>
    <col min="15617" max="15624" width="0" style="31" hidden="1" customWidth="1"/>
    <col min="15625" max="15627" width="3.7109375" style="31" customWidth="1"/>
    <col min="15628" max="15628" width="12.7109375" style="31" customWidth="1"/>
    <col min="15629" max="15629" width="51.140625" style="31" customWidth="1"/>
    <col min="15630" max="15630" width="0" style="31" hidden="1" customWidth="1"/>
    <col min="15631" max="15631" width="18.7109375" style="31" customWidth="1"/>
    <col min="15632"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872" width="10.5703125" style="31"/>
    <col min="15873" max="15880" width="0" style="31" hidden="1" customWidth="1"/>
    <col min="15881" max="15883" width="3.7109375" style="31" customWidth="1"/>
    <col min="15884" max="15884" width="12.7109375" style="31" customWidth="1"/>
    <col min="15885" max="15885" width="51.140625" style="31" customWidth="1"/>
    <col min="15886" max="15886" width="0" style="31" hidden="1" customWidth="1"/>
    <col min="15887" max="15887" width="18.7109375" style="31" customWidth="1"/>
    <col min="15888"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6128" width="10.5703125" style="31"/>
    <col min="16129" max="16136" width="0" style="31" hidden="1" customWidth="1"/>
    <col min="16137" max="16139" width="3.7109375" style="31" customWidth="1"/>
    <col min="16140" max="16140" width="12.7109375" style="31" customWidth="1"/>
    <col min="16141" max="16141" width="51.140625" style="31" customWidth="1"/>
    <col min="16142" max="16142" width="0" style="31" hidden="1" customWidth="1"/>
    <col min="16143" max="16143" width="18.7109375" style="31" customWidth="1"/>
    <col min="16144"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384" width="10.5703125" style="31"/>
  </cols>
  <sheetData>
    <row r="1" spans="1:33" hidden="1"/>
    <row r="2" spans="1:33" hidden="1"/>
    <row r="3" spans="1:33" hidden="1"/>
    <row r="4" spans="1:33" ht="3" customHeight="1">
      <c r="J4" s="74"/>
      <c r="K4" s="74"/>
      <c r="L4" s="382"/>
      <c r="M4" s="382"/>
      <c r="N4" s="382"/>
      <c r="U4" s="382"/>
    </row>
    <row r="5" spans="1:33" ht="26.1" customHeight="1">
      <c r="J5" s="74"/>
      <c r="K5" s="74"/>
      <c r="L5" s="684" t="s">
        <v>717</v>
      </c>
      <c r="M5" s="684"/>
      <c r="N5" s="684"/>
      <c r="O5" s="684"/>
      <c r="P5" s="684"/>
      <c r="Q5" s="684"/>
      <c r="R5" s="684"/>
      <c r="S5" s="684"/>
      <c r="T5" s="684"/>
      <c r="U5" s="395"/>
    </row>
    <row r="6" spans="1:33" ht="3" customHeight="1">
      <c r="J6" s="74"/>
      <c r="K6" s="74"/>
      <c r="L6" s="382"/>
      <c r="M6" s="382"/>
      <c r="N6" s="382"/>
      <c r="O6" s="383"/>
      <c r="P6" s="383"/>
      <c r="Q6" s="383"/>
      <c r="R6" s="383"/>
      <c r="S6" s="383"/>
      <c r="T6" s="383"/>
      <c r="U6" s="382"/>
    </row>
    <row r="7" spans="1:33" s="377" customFormat="1" ht="5.25" hidden="1">
      <c r="A7" s="183"/>
      <c r="B7" s="183"/>
      <c r="C7" s="183"/>
      <c r="D7" s="183"/>
      <c r="E7" s="183"/>
      <c r="F7" s="183"/>
      <c r="G7" s="183"/>
      <c r="H7" s="183"/>
      <c r="L7" s="581"/>
      <c r="M7" s="544"/>
      <c r="O7" s="690"/>
      <c r="P7" s="690"/>
      <c r="Q7" s="690"/>
      <c r="R7" s="690"/>
      <c r="S7" s="690"/>
      <c r="T7" s="690"/>
      <c r="U7" s="496"/>
      <c r="V7" s="496"/>
      <c r="X7" s="183"/>
      <c r="Y7" s="183"/>
      <c r="Z7" s="183"/>
      <c r="AA7" s="183"/>
      <c r="AB7" s="183"/>
    </row>
    <row r="8" spans="1:33" s="138" customFormat="1" ht="18.75">
      <c r="A8" s="404"/>
      <c r="B8" s="404"/>
      <c r="C8" s="404"/>
      <c r="D8" s="404"/>
      <c r="E8" s="404"/>
      <c r="F8" s="404"/>
      <c r="G8" s="404"/>
      <c r="H8" s="404"/>
      <c r="L8" s="397"/>
      <c r="M8" s="444" t="str">
        <f>"Дата подачи заявления об "&amp;IF(datePr_ch="","утверждении","изменении") &amp; " тарифов"</f>
        <v>Дата подачи заявления об изменении тарифов</v>
      </c>
      <c r="N8" s="548"/>
      <c r="O8" s="691" t="str">
        <f>IF(datePr_ch="",IF(datePr="","",datePr),datePr_ch)</f>
        <v>26.04.2023</v>
      </c>
      <c r="P8" s="691"/>
      <c r="Q8" s="691"/>
      <c r="R8" s="691"/>
      <c r="S8" s="691"/>
      <c r="T8" s="691"/>
      <c r="U8" s="396"/>
      <c r="V8" s="396"/>
      <c r="W8" s="412"/>
      <c r="X8" s="183"/>
      <c r="Y8" s="183"/>
      <c r="Z8" s="183"/>
      <c r="AA8" s="183"/>
      <c r="AB8" s="183"/>
      <c r="AC8" s="183"/>
      <c r="AD8" s="183"/>
      <c r="AE8" s="183"/>
      <c r="AF8" s="183"/>
      <c r="AG8" s="183"/>
    </row>
    <row r="9" spans="1:33" s="138" customFormat="1" ht="18.75">
      <c r="A9" s="404"/>
      <c r="B9" s="404"/>
      <c r="C9" s="404"/>
      <c r="D9" s="404"/>
      <c r="E9" s="404"/>
      <c r="F9" s="404"/>
      <c r="G9" s="404"/>
      <c r="H9" s="404"/>
      <c r="L9" s="132"/>
      <c r="M9" s="444" t="str">
        <f>"Номер подачи заявления об "&amp;IF(numberPr_ch="","утверждении","изменении") &amp; " тарифов"</f>
        <v>Номер подачи заявления об изменении тарифов</v>
      </c>
      <c r="N9" s="548"/>
      <c r="O9" s="691" t="str">
        <f>IF(numberPr_ch="",IF(numberPr="","",numberPr),numberPr_ch)</f>
        <v>1235</v>
      </c>
      <c r="P9" s="691"/>
      <c r="Q9" s="691"/>
      <c r="R9" s="691"/>
      <c r="S9" s="691"/>
      <c r="T9" s="691"/>
      <c r="U9" s="396"/>
      <c r="V9" s="396"/>
      <c r="W9" s="412"/>
      <c r="X9" s="183"/>
      <c r="Y9" s="183"/>
      <c r="Z9" s="183"/>
      <c r="AA9" s="183"/>
      <c r="AB9" s="183"/>
      <c r="AC9" s="183"/>
      <c r="AD9" s="183"/>
      <c r="AE9" s="183"/>
      <c r="AF9" s="183"/>
      <c r="AG9" s="183"/>
    </row>
    <row r="10" spans="1:33" s="377" customFormat="1" ht="5.25" hidden="1">
      <c r="A10" s="183"/>
      <c r="B10" s="183"/>
      <c r="C10" s="183"/>
      <c r="D10" s="183"/>
      <c r="E10" s="183"/>
      <c r="F10" s="183"/>
      <c r="G10" s="183"/>
      <c r="H10" s="183"/>
      <c r="L10" s="581"/>
      <c r="M10" s="544"/>
      <c r="O10" s="690"/>
      <c r="P10" s="690"/>
      <c r="Q10" s="690"/>
      <c r="R10" s="690"/>
      <c r="S10" s="690"/>
      <c r="T10" s="690"/>
      <c r="U10" s="496"/>
      <c r="V10" s="496"/>
      <c r="X10" s="183"/>
      <c r="Y10" s="183"/>
      <c r="Z10" s="183"/>
      <c r="AA10" s="183"/>
      <c r="AB10" s="183"/>
    </row>
    <row r="11" spans="1:33" s="138" customFormat="1" ht="11.25" hidden="1">
      <c r="A11" s="404"/>
      <c r="B11" s="404"/>
      <c r="C11" s="404"/>
      <c r="D11" s="404"/>
      <c r="E11" s="404"/>
      <c r="F11" s="404"/>
      <c r="G11" s="404"/>
      <c r="H11" s="404"/>
      <c r="L11" s="132"/>
      <c r="M11" s="132"/>
      <c r="N11" s="387"/>
      <c r="O11" s="396"/>
      <c r="P11" s="396"/>
      <c r="Q11" s="396"/>
      <c r="R11" s="396"/>
      <c r="S11" s="396"/>
      <c r="T11" s="396"/>
      <c r="U11" s="399" t="s">
        <v>371</v>
      </c>
      <c r="X11" s="183"/>
      <c r="Y11" s="183"/>
      <c r="Z11" s="183"/>
      <c r="AA11" s="183"/>
      <c r="AB11" s="183"/>
      <c r="AC11" s="183"/>
      <c r="AD11" s="183"/>
      <c r="AE11" s="183"/>
      <c r="AF11" s="183"/>
      <c r="AG11" s="183"/>
    </row>
    <row r="12" spans="1:33" ht="15" customHeight="1">
      <c r="H12" s="403" t="s">
        <v>92</v>
      </c>
      <c r="J12" s="74"/>
      <c r="K12" s="74"/>
      <c r="L12" s="382"/>
      <c r="M12" s="382"/>
      <c r="N12" s="382"/>
      <c r="O12" s="711"/>
      <c r="P12" s="711"/>
      <c r="Q12" s="711"/>
      <c r="R12" s="711"/>
      <c r="S12" s="711"/>
      <c r="T12" s="711"/>
      <c r="U12" s="711"/>
    </row>
    <row r="13" spans="1:33">
      <c r="J13" s="74"/>
      <c r="K13" s="74"/>
      <c r="L13" s="625" t="s">
        <v>445</v>
      </c>
      <c r="M13" s="625"/>
      <c r="N13" s="625"/>
      <c r="O13" s="625"/>
      <c r="P13" s="625"/>
      <c r="Q13" s="625"/>
      <c r="R13" s="625"/>
      <c r="S13" s="625"/>
      <c r="T13" s="625"/>
      <c r="U13" s="625"/>
      <c r="V13" s="625"/>
      <c r="W13" s="625" t="s">
        <v>446</v>
      </c>
    </row>
    <row r="14" spans="1:33" ht="14.25" customHeight="1">
      <c r="J14" s="74"/>
      <c r="K14" s="74"/>
      <c r="L14" s="698" t="s">
        <v>91</v>
      </c>
      <c r="M14" s="698" t="s">
        <v>602</v>
      </c>
      <c r="N14" s="381"/>
      <c r="O14" s="699" t="s">
        <v>604</v>
      </c>
      <c r="P14" s="700"/>
      <c r="Q14" s="700"/>
      <c r="R14" s="700"/>
      <c r="S14" s="700"/>
      <c r="T14" s="701"/>
      <c r="U14" s="681" t="s">
        <v>339</v>
      </c>
      <c r="V14" s="710" t="s">
        <v>274</v>
      </c>
      <c r="W14" s="625"/>
    </row>
    <row r="15" spans="1:33" ht="14.25" customHeight="1">
      <c r="J15" s="74"/>
      <c r="K15" s="74"/>
      <c r="L15" s="698"/>
      <c r="M15" s="698"/>
      <c r="N15" s="380"/>
      <c r="O15" s="704" t="s">
        <v>603</v>
      </c>
      <c r="P15" s="457"/>
      <c r="Q15" s="457"/>
      <c r="R15" s="679" t="s">
        <v>615</v>
      </c>
      <c r="S15" s="679"/>
      <c r="T15" s="680"/>
      <c r="U15" s="682"/>
      <c r="V15" s="710"/>
      <c r="W15" s="625"/>
    </row>
    <row r="16" spans="1:33" ht="30.75" customHeight="1">
      <c r="J16" s="74"/>
      <c r="K16" s="74"/>
      <c r="L16" s="698"/>
      <c r="M16" s="698"/>
      <c r="N16" s="379"/>
      <c r="O16" s="705"/>
      <c r="P16" s="455"/>
      <c r="Q16" s="456"/>
      <c r="R16" s="89" t="s">
        <v>273</v>
      </c>
      <c r="S16" s="693" t="s">
        <v>272</v>
      </c>
      <c r="T16" s="694"/>
      <c r="U16" s="683"/>
      <c r="V16" s="710"/>
      <c r="W16" s="625"/>
    </row>
    <row r="17" spans="1:33">
      <c r="J17" s="74"/>
      <c r="K17" s="388">
        <v>1</v>
      </c>
      <c r="L17" s="446" t="s">
        <v>92</v>
      </c>
      <c r="M17" s="446" t="s">
        <v>48</v>
      </c>
      <c r="N17" s="402" t="s">
        <v>48</v>
      </c>
      <c r="O17" s="447">
        <f ca="1">OFFSET(O17,0,-1)+1</f>
        <v>3</v>
      </c>
      <c r="P17" s="448">
        <f ca="1">OFFSET(P17,0,-1)</f>
        <v>3</v>
      </c>
      <c r="Q17" s="448">
        <f ca="1">OFFSET(Q17,0,-1)</f>
        <v>3</v>
      </c>
      <c r="R17" s="447">
        <f ca="1">OFFSET(R17,0,-1)+1</f>
        <v>4</v>
      </c>
      <c r="S17" s="713">
        <f ca="1">OFFSET(S17,0,-1)+1</f>
        <v>5</v>
      </c>
      <c r="T17" s="713"/>
      <c r="U17" s="447">
        <f ca="1">OFFSET(U17,0,-2)+1</f>
        <v>6</v>
      </c>
      <c r="V17" s="448">
        <f ca="1">OFFSET(V17,0,-1)</f>
        <v>6</v>
      </c>
      <c r="W17" s="447">
        <f ca="1">OFFSET(W17,0,-1)+1</f>
        <v>7</v>
      </c>
    </row>
    <row r="18" spans="1:33" ht="22.5">
      <c r="A18" s="669">
        <v>1</v>
      </c>
      <c r="B18" s="173"/>
      <c r="C18" s="173"/>
      <c r="D18" s="173"/>
      <c r="E18" s="184"/>
      <c r="F18" s="283"/>
      <c r="G18" s="283"/>
      <c r="H18" s="283"/>
      <c r="J18" s="505"/>
      <c r="K18" s="508"/>
      <c r="L18" s="401">
        <f>mergeValue(A18)</f>
        <v>1</v>
      </c>
      <c r="M18" s="449" t="s">
        <v>19</v>
      </c>
      <c r="N18" s="436"/>
      <c r="O18" s="712"/>
      <c r="P18" s="712"/>
      <c r="Q18" s="712"/>
      <c r="R18" s="712"/>
      <c r="S18" s="712"/>
      <c r="T18" s="712"/>
      <c r="U18" s="712"/>
      <c r="V18" s="712"/>
      <c r="W18" s="445" t="s">
        <v>718</v>
      </c>
    </row>
    <row r="19" spans="1:33" ht="22.5">
      <c r="A19" s="669"/>
      <c r="B19" s="669">
        <v>1</v>
      </c>
      <c r="C19" s="173"/>
      <c r="D19" s="173"/>
      <c r="E19" s="283"/>
      <c r="F19" s="283"/>
      <c r="G19" s="283"/>
      <c r="H19" s="283"/>
      <c r="I19" s="151"/>
      <c r="J19" s="504"/>
      <c r="K19" s="506"/>
      <c r="L19" s="401" t="str">
        <f>mergeValue(A19) &amp;"."&amp; mergeValue(B19)</f>
        <v>1.1</v>
      </c>
      <c r="M19" s="417" t="s">
        <v>15</v>
      </c>
      <c r="N19" s="436"/>
      <c r="O19" s="712"/>
      <c r="P19" s="712"/>
      <c r="Q19" s="712"/>
      <c r="R19" s="712"/>
      <c r="S19" s="712"/>
      <c r="T19" s="712"/>
      <c r="U19" s="712"/>
      <c r="V19" s="712"/>
      <c r="W19" s="445" t="s">
        <v>459</v>
      </c>
    </row>
    <row r="20" spans="1:33" ht="22.5">
      <c r="A20" s="669"/>
      <c r="B20" s="669"/>
      <c r="C20" s="669">
        <v>1</v>
      </c>
      <c r="D20" s="173"/>
      <c r="E20" s="283"/>
      <c r="F20" s="283"/>
      <c r="G20" s="283"/>
      <c r="H20" s="283"/>
      <c r="I20" s="507"/>
      <c r="J20" s="504"/>
      <c r="K20" s="506"/>
      <c r="L20" s="401" t="str">
        <f>mergeValue(A20) &amp;"."&amp; mergeValue(B20)&amp;"."&amp; mergeValue(C20)</f>
        <v>1.1.1</v>
      </c>
      <c r="M20" s="418" t="s">
        <v>7</v>
      </c>
      <c r="N20" s="436"/>
      <c r="O20" s="712"/>
      <c r="P20" s="712"/>
      <c r="Q20" s="712"/>
      <c r="R20" s="712"/>
      <c r="S20" s="712"/>
      <c r="T20" s="712"/>
      <c r="U20" s="712"/>
      <c r="V20" s="712"/>
      <c r="W20" s="445" t="s">
        <v>600</v>
      </c>
    </row>
    <row r="21" spans="1:33" ht="22.5">
      <c r="A21" s="669"/>
      <c r="B21" s="669"/>
      <c r="C21" s="669"/>
      <c r="D21" s="669">
        <v>1</v>
      </c>
      <c r="E21" s="283"/>
      <c r="F21" s="283"/>
      <c r="G21" s="283"/>
      <c r="H21" s="283"/>
      <c r="I21" s="507"/>
      <c r="J21" s="504"/>
      <c r="K21" s="506"/>
      <c r="L21" s="401" t="str">
        <f>mergeValue(A21) &amp;"."&amp; mergeValue(B21)&amp;"."&amp; mergeValue(C21)&amp;"."&amp; mergeValue(D21)</f>
        <v>1.1.1.1</v>
      </c>
      <c r="M21" s="419" t="s">
        <v>21</v>
      </c>
      <c r="N21" s="436"/>
      <c r="O21" s="712"/>
      <c r="P21" s="712"/>
      <c r="Q21" s="712"/>
      <c r="R21" s="712"/>
      <c r="S21" s="712"/>
      <c r="T21" s="712"/>
      <c r="U21" s="712"/>
      <c r="V21" s="712"/>
      <c r="W21" s="445" t="s">
        <v>601</v>
      </c>
    </row>
    <row r="22" spans="1:33" ht="78.75">
      <c r="A22" s="669"/>
      <c r="B22" s="669"/>
      <c r="C22" s="669"/>
      <c r="D22" s="669"/>
      <c r="E22" s="669">
        <v>1</v>
      </c>
      <c r="F22" s="283"/>
      <c r="G22" s="283"/>
      <c r="H22" s="173">
        <v>1</v>
      </c>
      <c r="I22" s="669">
        <v>1</v>
      </c>
      <c r="J22" s="283"/>
      <c r="K22" s="510"/>
      <c r="L22" s="401" t="str">
        <f>mergeValue(A22) &amp;"."&amp; mergeValue(B22)&amp;"."&amp; mergeValue(C22)&amp;"."&amp; mergeValue(D22)&amp;"."&amp; mergeValue(E22)</f>
        <v>1.1.1.1.1</v>
      </c>
      <c r="M22" s="421" t="s">
        <v>8</v>
      </c>
      <c r="N22" s="169"/>
      <c r="O22" s="671"/>
      <c r="P22" s="671"/>
      <c r="Q22" s="671"/>
      <c r="R22" s="671"/>
      <c r="S22" s="671"/>
      <c r="T22" s="671"/>
      <c r="U22" s="671"/>
      <c r="V22" s="671"/>
      <c r="W22" s="445" t="s">
        <v>719</v>
      </c>
    </row>
    <row r="23" spans="1:33" ht="33.75">
      <c r="A23" s="669"/>
      <c r="B23" s="669"/>
      <c r="C23" s="669"/>
      <c r="D23" s="669"/>
      <c r="E23" s="669"/>
      <c r="F23" s="669">
        <v>1</v>
      </c>
      <c r="G23" s="173"/>
      <c r="H23" s="173"/>
      <c r="I23" s="669"/>
      <c r="J23" s="669">
        <v>1</v>
      </c>
      <c r="K23" s="511"/>
      <c r="L23" s="401" t="str">
        <f>mergeValue(A23) &amp;"."&amp; mergeValue(B23)&amp;"."&amp; mergeValue(C23)&amp;"."&amp; mergeValue(D23)&amp;"."&amp; mergeValue(E23)&amp;"."&amp; mergeValue(F23)</f>
        <v>1.1.1.1.1.1</v>
      </c>
      <c r="M23" s="422" t="s">
        <v>9</v>
      </c>
      <c r="N23" s="169"/>
      <c r="O23" s="672"/>
      <c r="P23" s="673"/>
      <c r="Q23" s="673"/>
      <c r="R23" s="673"/>
      <c r="S23" s="673"/>
      <c r="T23" s="673"/>
      <c r="U23" s="673"/>
      <c r="V23" s="674"/>
      <c r="W23" s="445" t="s">
        <v>720</v>
      </c>
      <c r="Y23" s="182" t="str">
        <f>strCheckUnique(Z23:Z26)</f>
        <v/>
      </c>
      <c r="AA23" s="182" t="str">
        <f>IF(O23="","",O23 &amp; ":_")</f>
        <v/>
      </c>
    </row>
    <row r="24" spans="1:33" ht="122.1" customHeight="1">
      <c r="A24" s="669"/>
      <c r="B24" s="669"/>
      <c r="C24" s="669"/>
      <c r="D24" s="669"/>
      <c r="E24" s="669"/>
      <c r="F24" s="669"/>
      <c r="G24" s="173">
        <v>1</v>
      </c>
      <c r="H24" s="173"/>
      <c r="I24" s="669"/>
      <c r="J24" s="669"/>
      <c r="K24" s="511">
        <v>1</v>
      </c>
      <c r="L24" s="401" t="str">
        <f>mergeValue(A24) &amp;"."&amp; mergeValue(B24)&amp;"."&amp; mergeValue(C24)&amp;"."&amp; mergeValue(D24)&amp;"."&amp; mergeValue(E24)&amp;"."&amp; mergeValue(F24)&amp;"."&amp; mergeValue(G24)</f>
        <v>1.1.1.1.1.1.1</v>
      </c>
      <c r="M24" s="527"/>
      <c r="N24" s="438"/>
      <c r="O24" s="533"/>
      <c r="P24" s="427"/>
      <c r="Q24" s="427"/>
      <c r="R24" s="675"/>
      <c r="S24" s="677" t="s">
        <v>83</v>
      </c>
      <c r="T24" s="675"/>
      <c r="U24" s="677" t="s">
        <v>84</v>
      </c>
      <c r="V24" s="435"/>
      <c r="W24" s="687" t="s">
        <v>721</v>
      </c>
      <c r="X24" s="173" t="str">
        <f>strCheckDate(O25:V25)</f>
        <v/>
      </c>
      <c r="Y24" s="182"/>
      <c r="Z24" s="182" t="str">
        <f>IF(M24="","",M24 )</f>
        <v/>
      </c>
      <c r="AA24" s="182"/>
      <c r="AB24" s="182"/>
      <c r="AC24" s="182"/>
    </row>
    <row r="25" spans="1:33" ht="11.25" hidden="1">
      <c r="A25" s="669"/>
      <c r="B25" s="669"/>
      <c r="C25" s="669"/>
      <c r="D25" s="669"/>
      <c r="E25" s="669"/>
      <c r="F25" s="669"/>
      <c r="G25" s="173"/>
      <c r="H25" s="173"/>
      <c r="I25" s="669"/>
      <c r="J25" s="669"/>
      <c r="K25" s="511"/>
      <c r="L25" s="244"/>
      <c r="M25" s="450"/>
      <c r="N25" s="438"/>
      <c r="O25" s="437"/>
      <c r="P25" s="427"/>
      <c r="Q25" s="437" t="str">
        <f>R24 &amp; "-" &amp; T24</f>
        <v>-</v>
      </c>
      <c r="R25" s="676"/>
      <c r="S25" s="677"/>
      <c r="T25" s="676"/>
      <c r="U25" s="677"/>
      <c r="V25" s="435"/>
      <c r="W25" s="688"/>
    </row>
    <row r="26" spans="1:33" customFormat="1" ht="15" customHeight="1">
      <c r="A26" s="669"/>
      <c r="B26" s="669"/>
      <c r="C26" s="669"/>
      <c r="D26" s="669"/>
      <c r="E26" s="669"/>
      <c r="F26" s="669"/>
      <c r="G26" s="283"/>
      <c r="H26" s="173"/>
      <c r="I26" s="669"/>
      <c r="J26" s="669"/>
      <c r="K26" s="510"/>
      <c r="L26" s="415"/>
      <c r="M26" s="424" t="s">
        <v>24</v>
      </c>
      <c r="N26" s="420"/>
      <c r="O26" s="416"/>
      <c r="P26" s="416"/>
      <c r="Q26" s="416"/>
      <c r="R26" s="431"/>
      <c r="S26" s="141"/>
      <c r="T26" s="428"/>
      <c r="U26" s="420"/>
      <c r="V26" s="425"/>
      <c r="W26" s="689"/>
      <c r="X26" s="175"/>
      <c r="Y26" s="175"/>
      <c r="Z26" s="175"/>
      <c r="AA26" s="175"/>
      <c r="AB26" s="175"/>
      <c r="AC26" s="175"/>
      <c r="AD26" s="175"/>
      <c r="AE26" s="175"/>
      <c r="AF26" s="175"/>
      <c r="AG26" s="175"/>
    </row>
    <row r="27" spans="1:33" customFormat="1" ht="15" customHeight="1">
      <c r="A27" s="669"/>
      <c r="B27" s="669"/>
      <c r="C27" s="669"/>
      <c r="D27" s="669"/>
      <c r="E27" s="669"/>
      <c r="F27" s="283"/>
      <c r="G27" s="283"/>
      <c r="H27" s="173"/>
      <c r="I27" s="669"/>
      <c r="J27" s="283"/>
      <c r="K27" s="510"/>
      <c r="L27" s="415"/>
      <c r="M27" s="423" t="s">
        <v>10</v>
      </c>
      <c r="N27" s="130"/>
      <c r="O27" s="416"/>
      <c r="P27" s="416"/>
      <c r="Q27" s="416"/>
      <c r="R27" s="431"/>
      <c r="S27" s="141"/>
      <c r="T27" s="428"/>
      <c r="U27" s="130"/>
      <c r="V27" s="141"/>
      <c r="W27" s="425"/>
      <c r="X27" s="175"/>
      <c r="Y27" s="175"/>
      <c r="Z27" s="175"/>
      <c r="AA27" s="175"/>
      <c r="AB27" s="175"/>
      <c r="AC27" s="175"/>
      <c r="AD27" s="175"/>
      <c r="AE27" s="175"/>
      <c r="AF27" s="175"/>
      <c r="AG27" s="175"/>
    </row>
    <row r="28" spans="1:33" customFormat="1" ht="15" customHeight="1">
      <c r="A28" s="669"/>
      <c r="B28" s="669"/>
      <c r="C28" s="669"/>
      <c r="D28" s="669"/>
      <c r="E28" s="509"/>
      <c r="F28" s="283"/>
      <c r="G28" s="283"/>
      <c r="H28" s="283"/>
      <c r="I28" s="505"/>
      <c r="J28" s="73"/>
      <c r="K28" s="508"/>
      <c r="L28" s="415"/>
      <c r="M28" s="420" t="s">
        <v>11</v>
      </c>
      <c r="N28" s="129"/>
      <c r="O28" s="416"/>
      <c r="P28" s="416"/>
      <c r="Q28" s="416"/>
      <c r="R28" s="431"/>
      <c r="S28" s="141"/>
      <c r="T28" s="428"/>
      <c r="U28" s="129"/>
      <c r="V28" s="141"/>
      <c r="W28" s="425"/>
      <c r="X28" s="175"/>
      <c r="Y28" s="175"/>
      <c r="Z28" s="175"/>
      <c r="AA28" s="175"/>
      <c r="AB28" s="175"/>
      <c r="AC28" s="175"/>
      <c r="AD28" s="175"/>
      <c r="AE28" s="175"/>
      <c r="AF28" s="175"/>
      <c r="AG28" s="175"/>
    </row>
    <row r="29" spans="1:33" customFormat="1" ht="15" customHeight="1">
      <c r="A29" s="669"/>
      <c r="B29" s="669"/>
      <c r="C29" s="669"/>
      <c r="D29" s="509"/>
      <c r="E29" s="509"/>
      <c r="F29" s="283"/>
      <c r="G29" s="283"/>
      <c r="H29" s="283"/>
      <c r="I29" s="505"/>
      <c r="J29" s="73"/>
      <c r="K29" s="508"/>
      <c r="L29" s="415"/>
      <c r="M29" s="130" t="s">
        <v>16</v>
      </c>
      <c r="N29" s="129"/>
      <c r="O29" s="416"/>
      <c r="P29" s="416"/>
      <c r="Q29" s="416"/>
      <c r="R29" s="431"/>
      <c r="S29" s="141"/>
      <c r="T29" s="428"/>
      <c r="U29" s="129"/>
      <c r="V29" s="141"/>
      <c r="W29" s="425"/>
      <c r="X29" s="175"/>
      <c r="Y29" s="175"/>
      <c r="Z29" s="175"/>
      <c r="AA29" s="175"/>
      <c r="AB29" s="175"/>
      <c r="AC29" s="175"/>
      <c r="AD29" s="175"/>
      <c r="AE29" s="175"/>
      <c r="AF29" s="175"/>
      <c r="AG29" s="175"/>
    </row>
    <row r="30" spans="1:33" customFormat="1" ht="15" customHeight="1">
      <c r="A30" s="669"/>
      <c r="B30" s="669"/>
      <c r="C30" s="509"/>
      <c r="D30" s="509"/>
      <c r="E30" s="509"/>
      <c r="F30" s="509"/>
      <c r="G30" s="514"/>
      <c r="H30" s="505"/>
      <c r="I30" s="512"/>
      <c r="J30" s="73"/>
      <c r="K30" s="513"/>
      <c r="L30" s="415"/>
      <c r="M30" s="129" t="s">
        <v>17</v>
      </c>
      <c r="N30" s="129"/>
      <c r="O30" s="416"/>
      <c r="P30" s="416"/>
      <c r="Q30" s="416"/>
      <c r="R30" s="431"/>
      <c r="S30" s="141"/>
      <c r="T30" s="428"/>
      <c r="U30" s="129"/>
      <c r="V30" s="141"/>
      <c r="W30" s="425"/>
      <c r="X30" s="175"/>
      <c r="Y30" s="175"/>
      <c r="Z30" s="175"/>
      <c r="AA30" s="175"/>
      <c r="AB30" s="175"/>
      <c r="AC30" s="175"/>
      <c r="AD30" s="175"/>
      <c r="AE30" s="175"/>
      <c r="AF30" s="175"/>
      <c r="AG30" s="175"/>
    </row>
    <row r="31" spans="1:33" customFormat="1" ht="15" customHeight="1">
      <c r="A31" s="669"/>
      <c r="B31" s="509"/>
      <c r="C31" s="509"/>
      <c r="D31" s="509"/>
      <c r="E31" s="509"/>
      <c r="F31" s="509"/>
      <c r="G31" s="514"/>
      <c r="H31" s="505"/>
      <c r="I31" s="505"/>
      <c r="J31" s="73"/>
      <c r="K31" s="508"/>
      <c r="L31" s="415"/>
      <c r="M31" s="135" t="s">
        <v>18</v>
      </c>
      <c r="N31" s="129"/>
      <c r="O31" s="416"/>
      <c r="P31" s="416"/>
      <c r="Q31" s="416"/>
      <c r="R31" s="431"/>
      <c r="S31" s="141"/>
      <c r="T31" s="428"/>
      <c r="U31" s="129"/>
      <c r="V31" s="141"/>
      <c r="W31" s="425"/>
      <c r="X31" s="175"/>
      <c r="Y31" s="175"/>
      <c r="Z31" s="175"/>
      <c r="AA31" s="175"/>
      <c r="AB31" s="175"/>
      <c r="AC31" s="175"/>
      <c r="AD31" s="175"/>
      <c r="AE31" s="175"/>
      <c r="AF31" s="175"/>
      <c r="AG31" s="175"/>
    </row>
    <row r="32" spans="1:33" customFormat="1" ht="15" customHeight="1">
      <c r="L32" s="415"/>
      <c r="M32" s="144" t="s">
        <v>308</v>
      </c>
      <c r="N32" s="129"/>
      <c r="O32" s="416"/>
      <c r="P32" s="416"/>
      <c r="Q32" s="416"/>
      <c r="R32" s="431"/>
      <c r="S32" s="141"/>
      <c r="T32" s="428"/>
      <c r="U32" s="129"/>
      <c r="V32" s="141"/>
      <c r="W32" s="425"/>
      <c r="X32" s="175"/>
      <c r="Y32" s="175"/>
      <c r="Z32" s="175"/>
      <c r="AA32" s="175"/>
      <c r="AB32" s="175"/>
      <c r="AC32" s="175"/>
      <c r="AD32" s="175"/>
      <c r="AE32" s="175"/>
      <c r="AF32" s="175"/>
      <c r="AG32" s="175"/>
    </row>
    <row r="33" spans="12:23" ht="3" customHeight="1">
      <c r="L33" s="384"/>
      <c r="M33" s="384"/>
      <c r="N33" s="384"/>
      <c r="O33" s="384"/>
      <c r="P33" s="384"/>
      <c r="Q33" s="384"/>
      <c r="R33" s="384"/>
      <c r="S33" s="384"/>
      <c r="T33" s="384"/>
      <c r="U33" s="384"/>
    </row>
    <row r="34" spans="12:23" ht="133.5" customHeight="1">
      <c r="L34" s="1">
        <v>1</v>
      </c>
      <c r="M34" s="663" t="s">
        <v>722</v>
      </c>
      <c r="N34" s="663"/>
      <c r="O34" s="663"/>
      <c r="P34" s="663"/>
      <c r="Q34" s="663"/>
      <c r="R34" s="663"/>
      <c r="S34" s="663"/>
      <c r="T34" s="663"/>
      <c r="U34" s="663"/>
      <c r="V34" s="663"/>
      <c r="W34" s="663"/>
    </row>
  </sheetData>
  <sheetProtection password="FA9C" sheet="1" objects="1" scenarios="1" formatColumns="0" formatRows="0"/>
  <dataConsolidate leftLabels="1" link="1"/>
  <mergeCells count="37">
    <mergeCell ref="T24:T25"/>
    <mergeCell ref="U24:U25"/>
    <mergeCell ref="M34:W34"/>
    <mergeCell ref="W24:W26"/>
    <mergeCell ref="S17:T17"/>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1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1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ADK18:ADK24" xr:uid="{00000000-0002-0000-11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100-000003000000}">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TE24" xr:uid="{00000000-0002-0000-1100-000004000000}">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TG24" xr:uid="{00000000-0002-0000-11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100-000006000000}"/>
    <dataValidation allowBlank="1" showInputMessage="1" showErrorMessage="1" prompt="Для выбора выполните двойной щелчок левой клавиши мыши по соответствующей ячейке." sqref="ADI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1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100-000008000000}"/>
    <dataValidation type="list" allowBlank="1" showInputMessage="1" showErrorMessage="1" errorTitle="Ошибка" error="Выберите значение из списка" prompt="Выберите значение из списка" sqref="O23:V23" xr:uid="{00000000-0002-0000-11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1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50</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7"/>
      <c r="B13" s="667"/>
      <c r="C13" s="667"/>
      <c r="D13" s="276">
        <v>1</v>
      </c>
      <c r="F13" s="165" t="str">
        <f>"4."&amp;mergeValue(A13) &amp;"."&amp;mergeValue(B13)&amp;"."&amp;mergeValue(C13)&amp;"."&amp;mergeValue(D13)</f>
        <v>4.1.1.1.1</v>
      </c>
      <c r="G13" s="339" t="s">
        <v>477</v>
      </c>
      <c r="H13" s="259"/>
      <c r="I13" s="668" t="s">
        <v>569</v>
      </c>
      <c r="J13" s="271"/>
      <c r="K13" s="183"/>
      <c r="L13" s="183"/>
      <c r="M13" s="183"/>
      <c r="N13" s="183"/>
      <c r="O13" s="183"/>
      <c r="P13" s="183"/>
      <c r="Q13" s="183"/>
      <c r="R13" s="183"/>
      <c r="S13" s="183"/>
      <c r="T13" s="183"/>
    </row>
    <row r="14" spans="1:20" s="138" customFormat="1" ht="18.75">
      <c r="A14" s="667"/>
      <c r="B14" s="667"/>
      <c r="C14" s="667"/>
      <c r="D14" s="276"/>
      <c r="F14" s="272"/>
      <c r="G14" s="130" t="s">
        <v>4</v>
      </c>
      <c r="H14" s="277"/>
      <c r="I14" s="668"/>
      <c r="J14" s="271"/>
      <c r="K14" s="183"/>
      <c r="L14" s="183"/>
      <c r="M14" s="183"/>
      <c r="N14" s="183"/>
      <c r="O14" s="183"/>
      <c r="P14" s="183"/>
      <c r="Q14" s="183"/>
      <c r="R14" s="183"/>
      <c r="S14" s="183"/>
      <c r="T14" s="183"/>
    </row>
    <row r="15" spans="1:20" s="138" customFormat="1" ht="18.75">
      <c r="A15" s="667"/>
      <c r="B15" s="667"/>
      <c r="C15" s="276"/>
      <c r="D15" s="276"/>
      <c r="F15" s="340"/>
      <c r="G15" s="168" t="s">
        <v>401</v>
      </c>
      <c r="H15" s="341"/>
      <c r="I15" s="342"/>
      <c r="J15" s="271"/>
      <c r="K15" s="183"/>
      <c r="L15" s="183"/>
      <c r="M15" s="183"/>
      <c r="N15" s="183"/>
      <c r="O15" s="183"/>
      <c r="P15" s="183"/>
      <c r="Q15" s="183"/>
      <c r="R15" s="183"/>
      <c r="S15" s="183"/>
      <c r="T15" s="183"/>
    </row>
    <row r="16" spans="1:20" s="138" customFormat="1" ht="18.75">
      <c r="A16" s="667"/>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200-000000000000}">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1" customWidth="1"/>
  </cols>
  <sheetData>
    <row r="1" spans="1:27" ht="3" customHeight="1">
      <c r="AA1" s="71" t="s">
        <v>238</v>
      </c>
    </row>
    <row r="2" spans="1:27" ht="16.5" customHeight="1">
      <c r="B2" s="602" t="str">
        <f>"Код отчёта: " &amp; GetCode()</f>
        <v>Код отчёта: FAS.JKH.OPEN.INFO.REQUEST.WARM</v>
      </c>
      <c r="C2" s="602"/>
      <c r="D2" s="602"/>
      <c r="E2" s="602"/>
      <c r="F2" s="602"/>
      <c r="G2" s="602"/>
      <c r="Q2" s="36"/>
      <c r="R2" s="36"/>
      <c r="S2" s="36"/>
      <c r="T2" s="36"/>
      <c r="U2" s="36"/>
      <c r="V2" s="36"/>
      <c r="W2" s="36"/>
    </row>
    <row r="3" spans="1:27" ht="18" customHeight="1">
      <c r="B3" s="603" t="str">
        <f>"Версия " &amp; GetVersion()</f>
        <v>Версия 1.0.2</v>
      </c>
      <c r="C3" s="603"/>
      <c r="H3" s="36"/>
      <c r="I3" s="36"/>
      <c r="J3" s="36"/>
      <c r="K3" s="36"/>
      <c r="L3" s="36"/>
      <c r="M3" s="36"/>
      <c r="N3" s="36"/>
      <c r="O3" s="36"/>
      <c r="P3" s="36"/>
      <c r="Q3" s="36"/>
      <c r="R3" s="36"/>
      <c r="S3" s="36"/>
      <c r="T3" s="36"/>
      <c r="U3" s="36"/>
      <c r="V3" s="36"/>
      <c r="X3" s="36"/>
      <c r="Y3" s="36"/>
    </row>
    <row r="4" spans="1:27" ht="3" customHeight="1">
      <c r="D4" s="36"/>
      <c r="E4" s="36"/>
      <c r="F4" s="36"/>
      <c r="G4" s="36"/>
      <c r="H4" s="36"/>
      <c r="I4" s="36"/>
      <c r="J4" s="36"/>
      <c r="K4" s="36"/>
      <c r="L4" s="36"/>
      <c r="M4" s="36"/>
      <c r="N4" s="36"/>
      <c r="O4" s="36"/>
      <c r="P4" s="36"/>
      <c r="Q4" s="36"/>
      <c r="R4" s="36"/>
      <c r="S4" s="36"/>
      <c r="T4" s="36"/>
      <c r="U4" s="36"/>
      <c r="V4" s="36"/>
      <c r="W4" s="36"/>
      <c r="X4" s="36"/>
      <c r="Y4" s="36"/>
    </row>
    <row r="5" spans="1:27" ht="42.75" customHeight="1">
      <c r="B5" s="605" t="s">
        <v>676</v>
      </c>
      <c r="C5" s="606"/>
      <c r="D5" s="606"/>
      <c r="E5" s="606"/>
      <c r="F5" s="606"/>
      <c r="G5" s="606"/>
      <c r="H5" s="606"/>
      <c r="I5" s="606"/>
      <c r="J5" s="606"/>
      <c r="K5" s="606"/>
      <c r="L5" s="606"/>
      <c r="M5" s="606"/>
      <c r="N5" s="606"/>
      <c r="O5" s="606"/>
      <c r="P5" s="606"/>
      <c r="Q5" s="606"/>
      <c r="R5" s="606"/>
      <c r="S5" s="606"/>
      <c r="T5" s="606"/>
      <c r="U5" s="606"/>
      <c r="V5" s="606"/>
      <c r="W5" s="606"/>
      <c r="X5" s="606"/>
      <c r="Y5" s="606"/>
    </row>
    <row r="6" spans="1:27" ht="9.75" customHeight="1">
      <c r="A6" s="36"/>
      <c r="B6" s="70"/>
      <c r="C6" s="69"/>
      <c r="D6" s="52"/>
      <c r="E6" s="52"/>
      <c r="F6" s="52"/>
      <c r="G6" s="52"/>
      <c r="H6" s="52"/>
      <c r="I6" s="52"/>
      <c r="J6" s="52"/>
      <c r="K6" s="52"/>
      <c r="L6" s="52"/>
      <c r="M6" s="52"/>
      <c r="N6" s="52"/>
      <c r="O6" s="52"/>
      <c r="P6" s="52"/>
      <c r="Q6" s="52"/>
      <c r="R6" s="52"/>
      <c r="S6" s="52"/>
      <c r="T6" s="52"/>
      <c r="U6" s="52"/>
      <c r="V6" s="52"/>
      <c r="W6" s="52"/>
      <c r="X6" s="52"/>
      <c r="Y6" s="51"/>
    </row>
    <row r="7" spans="1:27" ht="15" customHeight="1">
      <c r="A7" s="36"/>
      <c r="B7" s="70"/>
      <c r="C7" s="69"/>
      <c r="D7" s="52"/>
      <c r="E7" s="596" t="s">
        <v>567</v>
      </c>
      <c r="F7" s="596"/>
      <c r="G7" s="596"/>
      <c r="H7" s="596"/>
      <c r="I7" s="596"/>
      <c r="J7" s="596"/>
      <c r="K7" s="596"/>
      <c r="L7" s="596"/>
      <c r="M7" s="596"/>
      <c r="N7" s="596"/>
      <c r="O7" s="596"/>
      <c r="P7" s="596"/>
      <c r="Q7" s="596"/>
      <c r="R7" s="596"/>
      <c r="S7" s="596"/>
      <c r="T7" s="596"/>
      <c r="U7" s="596"/>
      <c r="V7" s="596"/>
      <c r="W7" s="596"/>
      <c r="X7" s="596"/>
      <c r="Y7" s="51"/>
    </row>
    <row r="8" spans="1:27" ht="15" customHeight="1">
      <c r="A8" s="36"/>
      <c r="B8" s="70"/>
      <c r="C8" s="69"/>
      <c r="D8" s="52"/>
      <c r="E8" s="596"/>
      <c r="F8" s="596"/>
      <c r="G8" s="596"/>
      <c r="H8" s="596"/>
      <c r="I8" s="596"/>
      <c r="J8" s="596"/>
      <c r="K8" s="596"/>
      <c r="L8" s="596"/>
      <c r="M8" s="596"/>
      <c r="N8" s="596"/>
      <c r="O8" s="596"/>
      <c r="P8" s="596"/>
      <c r="Q8" s="596"/>
      <c r="R8" s="596"/>
      <c r="S8" s="596"/>
      <c r="T8" s="596"/>
      <c r="U8" s="596"/>
      <c r="V8" s="596"/>
      <c r="W8" s="596"/>
      <c r="X8" s="596"/>
      <c r="Y8" s="51"/>
    </row>
    <row r="9" spans="1:27" ht="15" customHeight="1">
      <c r="A9" s="36"/>
      <c r="B9" s="70"/>
      <c r="C9" s="69"/>
      <c r="D9" s="52"/>
      <c r="E9" s="596"/>
      <c r="F9" s="596"/>
      <c r="G9" s="596"/>
      <c r="H9" s="596"/>
      <c r="I9" s="596"/>
      <c r="J9" s="596"/>
      <c r="K9" s="596"/>
      <c r="L9" s="596"/>
      <c r="M9" s="596"/>
      <c r="N9" s="596"/>
      <c r="O9" s="596"/>
      <c r="P9" s="596"/>
      <c r="Q9" s="596"/>
      <c r="R9" s="596"/>
      <c r="S9" s="596"/>
      <c r="T9" s="596"/>
      <c r="U9" s="596"/>
      <c r="V9" s="596"/>
      <c r="W9" s="596"/>
      <c r="X9" s="596"/>
      <c r="Y9" s="51"/>
    </row>
    <row r="10" spans="1:27" ht="10.5" customHeight="1">
      <c r="A10" s="36"/>
      <c r="B10" s="70"/>
      <c r="C10" s="69"/>
      <c r="D10" s="52"/>
      <c r="E10" s="596"/>
      <c r="F10" s="596"/>
      <c r="G10" s="596"/>
      <c r="H10" s="596"/>
      <c r="I10" s="596"/>
      <c r="J10" s="596"/>
      <c r="K10" s="596"/>
      <c r="L10" s="596"/>
      <c r="M10" s="596"/>
      <c r="N10" s="596"/>
      <c r="O10" s="596"/>
      <c r="P10" s="596"/>
      <c r="Q10" s="596"/>
      <c r="R10" s="596"/>
      <c r="S10" s="596"/>
      <c r="T10" s="596"/>
      <c r="U10" s="596"/>
      <c r="V10" s="596"/>
      <c r="W10" s="596"/>
      <c r="X10" s="596"/>
      <c r="Y10" s="51"/>
    </row>
    <row r="11" spans="1:27" ht="27" customHeight="1">
      <c r="A11" s="36"/>
      <c r="B11" s="70"/>
      <c r="C11" s="69"/>
      <c r="D11" s="52"/>
      <c r="E11" s="596"/>
      <c r="F11" s="596"/>
      <c r="G11" s="596"/>
      <c r="H11" s="596"/>
      <c r="I11" s="596"/>
      <c r="J11" s="596"/>
      <c r="K11" s="596"/>
      <c r="L11" s="596"/>
      <c r="M11" s="596"/>
      <c r="N11" s="596"/>
      <c r="O11" s="596"/>
      <c r="P11" s="596"/>
      <c r="Q11" s="596"/>
      <c r="R11" s="596"/>
      <c r="S11" s="596"/>
      <c r="T11" s="596"/>
      <c r="U11" s="596"/>
      <c r="V11" s="596"/>
      <c r="W11" s="596"/>
      <c r="X11" s="596"/>
      <c r="Y11" s="51"/>
    </row>
    <row r="12" spans="1:27" ht="12" customHeight="1">
      <c r="A12" s="36"/>
      <c r="B12" s="70"/>
      <c r="C12" s="69"/>
      <c r="D12" s="52"/>
      <c r="E12" s="596"/>
      <c r="F12" s="596"/>
      <c r="G12" s="596"/>
      <c r="H12" s="596"/>
      <c r="I12" s="596"/>
      <c r="J12" s="596"/>
      <c r="K12" s="596"/>
      <c r="L12" s="596"/>
      <c r="M12" s="596"/>
      <c r="N12" s="596"/>
      <c r="O12" s="596"/>
      <c r="P12" s="596"/>
      <c r="Q12" s="596"/>
      <c r="R12" s="596"/>
      <c r="S12" s="596"/>
      <c r="T12" s="596"/>
      <c r="U12" s="596"/>
      <c r="V12" s="596"/>
      <c r="W12" s="596"/>
      <c r="X12" s="596"/>
      <c r="Y12" s="51"/>
    </row>
    <row r="13" spans="1:27" ht="38.25" customHeight="1">
      <c r="A13" s="36"/>
      <c r="B13" s="70"/>
      <c r="C13" s="69"/>
      <c r="D13" s="52"/>
      <c r="E13" s="596"/>
      <c r="F13" s="596"/>
      <c r="G13" s="596"/>
      <c r="H13" s="596"/>
      <c r="I13" s="596"/>
      <c r="J13" s="596"/>
      <c r="K13" s="596"/>
      <c r="L13" s="596"/>
      <c r="M13" s="596"/>
      <c r="N13" s="596"/>
      <c r="O13" s="596"/>
      <c r="P13" s="596"/>
      <c r="Q13" s="596"/>
      <c r="R13" s="596"/>
      <c r="S13" s="596"/>
      <c r="T13" s="596"/>
      <c r="U13" s="596"/>
      <c r="V13" s="596"/>
      <c r="W13" s="596"/>
      <c r="X13" s="596"/>
      <c r="Y13" s="65"/>
    </row>
    <row r="14" spans="1:27" ht="15" customHeight="1">
      <c r="A14" s="36"/>
      <c r="B14" s="70"/>
      <c r="C14" s="69"/>
      <c r="D14" s="52"/>
      <c r="E14" s="596"/>
      <c r="F14" s="596"/>
      <c r="G14" s="596"/>
      <c r="H14" s="596"/>
      <c r="I14" s="596"/>
      <c r="J14" s="596"/>
      <c r="K14" s="596"/>
      <c r="L14" s="596"/>
      <c r="M14" s="596"/>
      <c r="N14" s="596"/>
      <c r="O14" s="596"/>
      <c r="P14" s="596"/>
      <c r="Q14" s="596"/>
      <c r="R14" s="596"/>
      <c r="S14" s="596"/>
      <c r="T14" s="596"/>
      <c r="U14" s="596"/>
      <c r="V14" s="596"/>
      <c r="W14" s="596"/>
      <c r="X14" s="596"/>
      <c r="Y14" s="51"/>
    </row>
    <row r="15" spans="1:27" ht="15">
      <c r="A15" s="36"/>
      <c r="B15" s="70"/>
      <c r="C15" s="69"/>
      <c r="D15" s="52"/>
      <c r="E15" s="596"/>
      <c r="F15" s="596"/>
      <c r="G15" s="596"/>
      <c r="H15" s="596"/>
      <c r="I15" s="596"/>
      <c r="J15" s="596"/>
      <c r="K15" s="596"/>
      <c r="L15" s="596"/>
      <c r="M15" s="596"/>
      <c r="N15" s="596"/>
      <c r="O15" s="596"/>
      <c r="P15" s="596"/>
      <c r="Q15" s="596"/>
      <c r="R15" s="596"/>
      <c r="S15" s="596"/>
      <c r="T15" s="596"/>
      <c r="U15" s="596"/>
      <c r="V15" s="596"/>
      <c r="W15" s="596"/>
      <c r="X15" s="596"/>
      <c r="Y15" s="51"/>
    </row>
    <row r="16" spans="1:27" ht="15">
      <c r="A16" s="36"/>
      <c r="B16" s="70"/>
      <c r="C16" s="69"/>
      <c r="D16" s="52"/>
      <c r="E16" s="596"/>
      <c r="F16" s="596"/>
      <c r="G16" s="596"/>
      <c r="H16" s="596"/>
      <c r="I16" s="596"/>
      <c r="J16" s="596"/>
      <c r="K16" s="596"/>
      <c r="L16" s="596"/>
      <c r="M16" s="596"/>
      <c r="N16" s="596"/>
      <c r="O16" s="596"/>
      <c r="P16" s="596"/>
      <c r="Q16" s="596"/>
      <c r="R16" s="596"/>
      <c r="S16" s="596"/>
      <c r="T16" s="596"/>
      <c r="U16" s="596"/>
      <c r="V16" s="596"/>
      <c r="W16" s="596"/>
      <c r="X16" s="596"/>
      <c r="Y16" s="51"/>
    </row>
    <row r="17" spans="1:25" ht="15" customHeight="1">
      <c r="A17" s="36"/>
      <c r="B17" s="70"/>
      <c r="C17" s="69"/>
      <c r="D17" s="52"/>
      <c r="E17" s="596"/>
      <c r="F17" s="596"/>
      <c r="G17" s="596"/>
      <c r="H17" s="596"/>
      <c r="I17" s="596"/>
      <c r="J17" s="596"/>
      <c r="K17" s="596"/>
      <c r="L17" s="596"/>
      <c r="M17" s="596"/>
      <c r="N17" s="596"/>
      <c r="O17" s="596"/>
      <c r="P17" s="596"/>
      <c r="Q17" s="596"/>
      <c r="R17" s="596"/>
      <c r="S17" s="596"/>
      <c r="T17" s="596"/>
      <c r="U17" s="596"/>
      <c r="V17" s="596"/>
      <c r="W17" s="596"/>
      <c r="X17" s="596"/>
      <c r="Y17" s="51"/>
    </row>
    <row r="18" spans="1:25" ht="15">
      <c r="A18" s="36"/>
      <c r="B18" s="70"/>
      <c r="C18" s="69"/>
      <c r="D18" s="52"/>
      <c r="E18" s="596"/>
      <c r="F18" s="596"/>
      <c r="G18" s="596"/>
      <c r="H18" s="596"/>
      <c r="I18" s="596"/>
      <c r="J18" s="596"/>
      <c r="K18" s="596"/>
      <c r="L18" s="596"/>
      <c r="M18" s="596"/>
      <c r="N18" s="596"/>
      <c r="O18" s="596"/>
      <c r="P18" s="596"/>
      <c r="Q18" s="596"/>
      <c r="R18" s="596"/>
      <c r="S18" s="596"/>
      <c r="T18" s="596"/>
      <c r="U18" s="596"/>
      <c r="V18" s="596"/>
      <c r="W18" s="596"/>
      <c r="X18" s="596"/>
      <c r="Y18" s="51"/>
    </row>
    <row r="19" spans="1:25" ht="59.25" customHeight="1">
      <c r="A19" s="36"/>
      <c r="B19" s="70"/>
      <c r="C19" s="69"/>
      <c r="D19" s="58"/>
      <c r="E19" s="596"/>
      <c r="F19" s="596"/>
      <c r="G19" s="596"/>
      <c r="H19" s="596"/>
      <c r="I19" s="596"/>
      <c r="J19" s="596"/>
      <c r="K19" s="596"/>
      <c r="L19" s="596"/>
      <c r="M19" s="596"/>
      <c r="N19" s="596"/>
      <c r="O19" s="596"/>
      <c r="P19" s="596"/>
      <c r="Q19" s="596"/>
      <c r="R19" s="596"/>
      <c r="S19" s="596"/>
      <c r="T19" s="596"/>
      <c r="U19" s="596"/>
      <c r="V19" s="596"/>
      <c r="W19" s="596"/>
      <c r="X19" s="596"/>
      <c r="Y19" s="51"/>
    </row>
    <row r="20" spans="1:25" ht="15" hidden="1">
      <c r="A20" s="36"/>
      <c r="B20" s="70"/>
      <c r="C20" s="69"/>
      <c r="D20" s="58"/>
      <c r="E20" s="57"/>
      <c r="F20" s="57"/>
      <c r="G20" s="57"/>
      <c r="H20" s="57"/>
      <c r="I20" s="57"/>
      <c r="J20" s="57"/>
      <c r="K20" s="57"/>
      <c r="L20" s="57"/>
      <c r="M20" s="57"/>
      <c r="N20" s="57"/>
      <c r="O20" s="57"/>
      <c r="P20" s="57"/>
      <c r="Q20" s="57"/>
      <c r="R20" s="57"/>
      <c r="S20" s="57"/>
      <c r="T20" s="57"/>
      <c r="U20" s="57"/>
      <c r="V20" s="57"/>
      <c r="W20" s="57"/>
      <c r="X20" s="57"/>
      <c r="Y20" s="51"/>
    </row>
    <row r="21" spans="1:25" ht="14.25" hidden="1" customHeight="1">
      <c r="A21" s="36"/>
      <c r="B21" s="70"/>
      <c r="C21" s="69"/>
      <c r="D21" s="53"/>
      <c r="E21" s="64" t="s">
        <v>236</v>
      </c>
      <c r="F21" s="608" t="s">
        <v>253</v>
      </c>
      <c r="G21" s="609"/>
      <c r="H21" s="609"/>
      <c r="I21" s="609"/>
      <c r="J21" s="609"/>
      <c r="K21" s="609"/>
      <c r="L21" s="609"/>
      <c r="M21" s="609"/>
      <c r="N21" s="52"/>
      <c r="O21" s="63" t="s">
        <v>236</v>
      </c>
      <c r="P21" s="610" t="s">
        <v>237</v>
      </c>
      <c r="Q21" s="611"/>
      <c r="R21" s="611"/>
      <c r="S21" s="611"/>
      <c r="T21" s="611"/>
      <c r="U21" s="611"/>
      <c r="V21" s="611"/>
      <c r="W21" s="611"/>
      <c r="X21" s="611"/>
      <c r="Y21" s="51"/>
    </row>
    <row r="22" spans="1:25" ht="14.25" hidden="1" customHeight="1">
      <c r="A22" s="36"/>
      <c r="B22" s="70"/>
      <c r="C22" s="69"/>
      <c r="D22" s="53"/>
      <c r="E22" s="81" t="s">
        <v>236</v>
      </c>
      <c r="F22" s="608" t="s">
        <v>239</v>
      </c>
      <c r="G22" s="609"/>
      <c r="H22" s="609"/>
      <c r="I22" s="609"/>
      <c r="J22" s="609"/>
      <c r="K22" s="609"/>
      <c r="L22" s="609"/>
      <c r="M22" s="609"/>
      <c r="N22" s="52"/>
      <c r="O22" s="66" t="s">
        <v>236</v>
      </c>
      <c r="P22" s="610" t="s">
        <v>565</v>
      </c>
      <c r="Q22" s="611"/>
      <c r="R22" s="611"/>
      <c r="S22" s="611"/>
      <c r="T22" s="611"/>
      <c r="U22" s="611"/>
      <c r="V22" s="611"/>
      <c r="W22" s="611"/>
      <c r="X22" s="611"/>
      <c r="Y22" s="51"/>
    </row>
    <row r="23" spans="1:25" ht="27" hidden="1" customHeight="1">
      <c r="A23" s="36"/>
      <c r="B23" s="70"/>
      <c r="C23" s="69"/>
      <c r="D23" s="53"/>
      <c r="E23" s="52"/>
      <c r="F23" s="52"/>
      <c r="G23" s="52"/>
      <c r="H23" s="52"/>
      <c r="I23" s="52"/>
      <c r="J23" s="52"/>
      <c r="K23" s="52"/>
      <c r="L23" s="52"/>
      <c r="M23" s="52"/>
      <c r="N23" s="52"/>
      <c r="O23" s="52"/>
      <c r="P23" s="604"/>
      <c r="Q23" s="604"/>
      <c r="R23" s="604"/>
      <c r="S23" s="604"/>
      <c r="T23" s="604"/>
      <c r="U23" s="604"/>
      <c r="V23" s="604"/>
      <c r="W23" s="604"/>
      <c r="X23" s="52"/>
      <c r="Y23" s="51"/>
    </row>
    <row r="24" spans="1:25" ht="10.5" hidden="1" customHeight="1">
      <c r="A24" s="36"/>
      <c r="B24" s="70"/>
      <c r="C24" s="69"/>
      <c r="D24" s="53"/>
      <c r="E24" s="52"/>
      <c r="F24" s="52"/>
      <c r="G24" s="52"/>
      <c r="H24" s="52"/>
      <c r="I24" s="52"/>
      <c r="J24" s="52"/>
      <c r="K24" s="52"/>
      <c r="L24" s="52"/>
      <c r="M24" s="52"/>
      <c r="N24" s="52"/>
      <c r="O24" s="52"/>
      <c r="P24" s="52"/>
      <c r="Q24" s="52"/>
      <c r="R24" s="52"/>
      <c r="S24" s="52"/>
      <c r="T24" s="52"/>
      <c r="U24" s="52"/>
      <c r="V24" s="52"/>
      <c r="W24" s="52"/>
      <c r="X24" s="52"/>
      <c r="Y24" s="51"/>
    </row>
    <row r="25" spans="1:25" ht="27" hidden="1" customHeight="1">
      <c r="A25" s="36"/>
      <c r="B25" s="70"/>
      <c r="C25" s="69"/>
      <c r="D25" s="53"/>
      <c r="E25" s="52"/>
      <c r="F25" s="52"/>
      <c r="G25" s="52"/>
      <c r="H25" s="52"/>
      <c r="I25" s="52"/>
      <c r="J25" s="52"/>
      <c r="K25" s="52"/>
      <c r="L25" s="52"/>
      <c r="M25" s="52"/>
      <c r="N25" s="52"/>
      <c r="O25" s="52"/>
      <c r="P25" s="52"/>
      <c r="Q25" s="52"/>
      <c r="R25" s="52"/>
      <c r="S25" s="52"/>
      <c r="T25" s="52"/>
      <c r="U25" s="52"/>
      <c r="V25" s="52"/>
      <c r="W25" s="52"/>
      <c r="X25" s="52"/>
      <c r="Y25" s="51"/>
    </row>
    <row r="26" spans="1:25" ht="12" hidden="1" customHeight="1">
      <c r="A26" s="36"/>
      <c r="B26" s="70"/>
      <c r="C26" s="69"/>
      <c r="D26" s="53"/>
      <c r="E26" s="52"/>
      <c r="F26" s="52"/>
      <c r="G26" s="52"/>
      <c r="H26" s="52"/>
      <c r="I26" s="52"/>
      <c r="J26" s="52"/>
      <c r="K26" s="52"/>
      <c r="L26" s="52"/>
      <c r="M26" s="52"/>
      <c r="N26" s="52"/>
      <c r="O26" s="52"/>
      <c r="P26" s="52"/>
      <c r="Q26" s="52"/>
      <c r="R26" s="52"/>
      <c r="S26" s="52"/>
      <c r="T26" s="52"/>
      <c r="U26" s="52"/>
      <c r="V26" s="52"/>
      <c r="W26" s="52"/>
      <c r="X26" s="52"/>
      <c r="Y26" s="51"/>
    </row>
    <row r="27" spans="1:25" ht="38.25" hidden="1" customHeight="1">
      <c r="A27" s="36"/>
      <c r="B27" s="70"/>
      <c r="C27" s="69"/>
      <c r="D27" s="53"/>
      <c r="E27" s="52"/>
      <c r="F27" s="52"/>
      <c r="G27" s="52"/>
      <c r="H27" s="52"/>
      <c r="I27" s="52"/>
      <c r="J27" s="52"/>
      <c r="K27" s="52"/>
      <c r="L27" s="52"/>
      <c r="M27" s="52"/>
      <c r="N27" s="52"/>
      <c r="O27" s="52"/>
      <c r="P27" s="52"/>
      <c r="Q27" s="52"/>
      <c r="R27" s="52"/>
      <c r="S27" s="52"/>
      <c r="T27" s="52"/>
      <c r="U27" s="52"/>
      <c r="V27" s="52"/>
      <c r="W27" s="52"/>
      <c r="X27" s="52"/>
      <c r="Y27" s="51"/>
    </row>
    <row r="28" spans="1:25" ht="15" hidden="1">
      <c r="A28" s="36"/>
      <c r="B28" s="70"/>
      <c r="C28" s="69"/>
      <c r="D28" s="53"/>
      <c r="E28" s="52"/>
      <c r="F28" s="52"/>
      <c r="G28" s="52"/>
      <c r="H28" s="52"/>
      <c r="I28" s="52"/>
      <c r="J28" s="52"/>
      <c r="K28" s="52"/>
      <c r="L28" s="52"/>
      <c r="M28" s="52"/>
      <c r="N28" s="52"/>
      <c r="O28" s="52"/>
      <c r="P28" s="52"/>
      <c r="Q28" s="52"/>
      <c r="R28" s="52"/>
      <c r="S28" s="52"/>
      <c r="T28" s="52"/>
      <c r="U28" s="52"/>
      <c r="V28" s="52"/>
      <c r="W28" s="52"/>
      <c r="X28" s="52"/>
      <c r="Y28" s="51"/>
    </row>
    <row r="29" spans="1:25" ht="15" hidden="1">
      <c r="A29" s="36"/>
      <c r="B29" s="70"/>
      <c r="C29" s="69"/>
      <c r="D29" s="53"/>
      <c r="E29" s="52"/>
      <c r="F29" s="52"/>
      <c r="G29" s="52"/>
      <c r="H29" s="52"/>
      <c r="I29" s="52"/>
      <c r="J29" s="52"/>
      <c r="K29" s="52"/>
      <c r="L29" s="52"/>
      <c r="M29" s="52"/>
      <c r="N29" s="52"/>
      <c r="O29" s="52"/>
      <c r="P29" s="52"/>
      <c r="Q29" s="52"/>
      <c r="R29" s="52"/>
      <c r="S29" s="52"/>
      <c r="T29" s="52"/>
      <c r="U29" s="52"/>
      <c r="V29" s="52"/>
      <c r="W29" s="52"/>
      <c r="X29" s="52"/>
      <c r="Y29" s="51"/>
    </row>
    <row r="30" spans="1:25" ht="15" hidden="1">
      <c r="A30" s="36"/>
      <c r="B30" s="70"/>
      <c r="C30" s="69"/>
      <c r="D30" s="53"/>
      <c r="E30" s="52"/>
      <c r="F30" s="52"/>
      <c r="G30" s="52"/>
      <c r="H30" s="52"/>
      <c r="I30" s="52"/>
      <c r="J30" s="52"/>
      <c r="K30" s="52"/>
      <c r="L30" s="52"/>
      <c r="M30" s="52"/>
      <c r="N30" s="52"/>
      <c r="O30" s="52"/>
      <c r="P30" s="52"/>
      <c r="Q30" s="52"/>
      <c r="R30" s="52"/>
      <c r="S30" s="52"/>
      <c r="T30" s="52"/>
      <c r="U30" s="52"/>
      <c r="V30" s="52"/>
      <c r="W30" s="52"/>
      <c r="X30" s="52"/>
      <c r="Y30" s="51"/>
    </row>
    <row r="31" spans="1:25" ht="15" hidden="1">
      <c r="A31" s="36"/>
      <c r="B31" s="70"/>
      <c r="C31" s="69"/>
      <c r="D31" s="53"/>
      <c r="E31" s="52"/>
      <c r="F31" s="52"/>
      <c r="G31" s="52"/>
      <c r="H31" s="52"/>
      <c r="I31" s="52"/>
      <c r="J31" s="52"/>
      <c r="K31" s="52"/>
      <c r="L31" s="52"/>
      <c r="M31" s="52"/>
      <c r="N31" s="52"/>
      <c r="O31" s="52"/>
      <c r="P31" s="52"/>
      <c r="Q31" s="52"/>
      <c r="R31" s="52"/>
      <c r="S31" s="52"/>
      <c r="T31" s="52"/>
      <c r="U31" s="52"/>
      <c r="V31" s="52"/>
      <c r="W31" s="52"/>
      <c r="X31" s="52"/>
      <c r="Y31" s="51"/>
    </row>
    <row r="32" spans="1:25" ht="15" hidden="1">
      <c r="A32" s="36"/>
      <c r="B32" s="70"/>
      <c r="C32" s="69"/>
      <c r="D32" s="53"/>
      <c r="E32" s="52"/>
      <c r="F32" s="52"/>
      <c r="G32" s="52"/>
      <c r="H32" s="52"/>
      <c r="I32" s="52"/>
      <c r="J32" s="52"/>
      <c r="K32" s="52"/>
      <c r="L32" s="52"/>
      <c r="M32" s="52"/>
      <c r="N32" s="52"/>
      <c r="O32" s="52"/>
      <c r="P32" s="52"/>
      <c r="Q32" s="52"/>
      <c r="R32" s="52"/>
      <c r="S32" s="52"/>
      <c r="T32" s="52"/>
      <c r="U32" s="52"/>
      <c r="V32" s="52"/>
      <c r="W32" s="52"/>
      <c r="X32" s="52"/>
      <c r="Y32" s="51"/>
    </row>
    <row r="33" spans="1:25" ht="18.75" hidden="1" customHeight="1">
      <c r="A33" s="36"/>
      <c r="B33" s="70"/>
      <c r="C33" s="69"/>
      <c r="D33" s="58"/>
      <c r="E33" s="57"/>
      <c r="F33" s="57"/>
      <c r="G33" s="57"/>
      <c r="H33" s="57"/>
      <c r="I33" s="57"/>
      <c r="J33" s="57"/>
      <c r="K33" s="57"/>
      <c r="L33" s="57"/>
      <c r="M33" s="57"/>
      <c r="N33" s="57"/>
      <c r="O33" s="57"/>
      <c r="P33" s="57"/>
      <c r="Q33" s="57"/>
      <c r="R33" s="57"/>
      <c r="S33" s="57"/>
      <c r="T33" s="57"/>
      <c r="U33" s="57"/>
      <c r="V33" s="57"/>
      <c r="W33" s="57"/>
      <c r="X33" s="57"/>
      <c r="Y33" s="51"/>
    </row>
    <row r="34" spans="1:25" ht="15" hidden="1">
      <c r="A34" s="36"/>
      <c r="B34" s="70"/>
      <c r="C34" s="69"/>
      <c r="D34" s="58"/>
      <c r="E34" s="57"/>
      <c r="F34" s="57"/>
      <c r="G34" s="57"/>
      <c r="H34" s="57"/>
      <c r="I34" s="57"/>
      <c r="J34" s="57"/>
      <c r="K34" s="57"/>
      <c r="L34" s="57"/>
      <c r="M34" s="57"/>
      <c r="N34" s="57"/>
      <c r="O34" s="57"/>
      <c r="P34" s="57"/>
      <c r="Q34" s="57"/>
      <c r="R34" s="57"/>
      <c r="S34" s="57"/>
      <c r="T34" s="57"/>
      <c r="U34" s="57"/>
      <c r="V34" s="57"/>
      <c r="W34" s="57"/>
      <c r="X34" s="57"/>
      <c r="Y34" s="51"/>
    </row>
    <row r="35" spans="1:25" ht="24" hidden="1" customHeight="1">
      <c r="A35" s="36"/>
      <c r="B35" s="70"/>
      <c r="C35" s="69"/>
      <c r="D35" s="53"/>
      <c r="E35" s="607" t="s">
        <v>392</v>
      </c>
      <c r="F35" s="607"/>
      <c r="G35" s="607"/>
      <c r="H35" s="607"/>
      <c r="I35" s="607"/>
      <c r="J35" s="607"/>
      <c r="K35" s="607"/>
      <c r="L35" s="607"/>
      <c r="M35" s="607"/>
      <c r="N35" s="607"/>
      <c r="O35" s="607"/>
      <c r="P35" s="607"/>
      <c r="Q35" s="607"/>
      <c r="R35" s="607"/>
      <c r="S35" s="607"/>
      <c r="T35" s="607"/>
      <c r="U35" s="607"/>
      <c r="V35" s="607"/>
      <c r="W35" s="607"/>
      <c r="X35" s="607"/>
      <c r="Y35" s="51"/>
    </row>
    <row r="36" spans="1:25" ht="38.25" hidden="1" customHeight="1">
      <c r="A36" s="36"/>
      <c r="B36" s="70"/>
      <c r="C36" s="69"/>
      <c r="D36" s="53"/>
      <c r="E36" s="607"/>
      <c r="F36" s="607"/>
      <c r="G36" s="607"/>
      <c r="H36" s="607"/>
      <c r="I36" s="607"/>
      <c r="J36" s="607"/>
      <c r="K36" s="607"/>
      <c r="L36" s="607"/>
      <c r="M36" s="607"/>
      <c r="N36" s="607"/>
      <c r="O36" s="607"/>
      <c r="P36" s="607"/>
      <c r="Q36" s="607"/>
      <c r="R36" s="607"/>
      <c r="S36" s="607"/>
      <c r="T36" s="607"/>
      <c r="U36" s="607"/>
      <c r="V36" s="607"/>
      <c r="W36" s="607"/>
      <c r="X36" s="607"/>
      <c r="Y36" s="51"/>
    </row>
    <row r="37" spans="1:25" ht="9.75" hidden="1" customHeight="1">
      <c r="A37" s="36"/>
      <c r="B37" s="70"/>
      <c r="C37" s="69"/>
      <c r="D37" s="53"/>
      <c r="E37" s="607"/>
      <c r="F37" s="607"/>
      <c r="G37" s="607"/>
      <c r="H37" s="607"/>
      <c r="I37" s="607"/>
      <c r="J37" s="607"/>
      <c r="K37" s="607"/>
      <c r="L37" s="607"/>
      <c r="M37" s="607"/>
      <c r="N37" s="607"/>
      <c r="O37" s="607"/>
      <c r="P37" s="607"/>
      <c r="Q37" s="607"/>
      <c r="R37" s="607"/>
      <c r="S37" s="607"/>
      <c r="T37" s="607"/>
      <c r="U37" s="607"/>
      <c r="V37" s="607"/>
      <c r="W37" s="607"/>
      <c r="X37" s="607"/>
      <c r="Y37" s="51"/>
    </row>
    <row r="38" spans="1:25" ht="51" hidden="1" customHeight="1">
      <c r="A38" s="36"/>
      <c r="B38" s="70"/>
      <c r="C38" s="69"/>
      <c r="D38" s="53"/>
      <c r="E38" s="607"/>
      <c r="F38" s="607"/>
      <c r="G38" s="607"/>
      <c r="H38" s="607"/>
      <c r="I38" s="607"/>
      <c r="J38" s="607"/>
      <c r="K38" s="607"/>
      <c r="L38" s="607"/>
      <c r="M38" s="607"/>
      <c r="N38" s="607"/>
      <c r="O38" s="607"/>
      <c r="P38" s="607"/>
      <c r="Q38" s="607"/>
      <c r="R38" s="607"/>
      <c r="S38" s="607"/>
      <c r="T38" s="607"/>
      <c r="U38" s="607"/>
      <c r="V38" s="607"/>
      <c r="W38" s="607"/>
      <c r="X38" s="607"/>
      <c r="Y38" s="51"/>
    </row>
    <row r="39" spans="1:25" ht="15" hidden="1" customHeight="1">
      <c r="A39" s="36"/>
      <c r="B39" s="70"/>
      <c r="C39" s="69"/>
      <c r="D39" s="53"/>
      <c r="E39" s="607"/>
      <c r="F39" s="607"/>
      <c r="G39" s="607"/>
      <c r="H39" s="607"/>
      <c r="I39" s="607"/>
      <c r="J39" s="607"/>
      <c r="K39" s="607"/>
      <c r="L39" s="607"/>
      <c r="M39" s="607"/>
      <c r="N39" s="607"/>
      <c r="O39" s="607"/>
      <c r="P39" s="607"/>
      <c r="Q39" s="607"/>
      <c r="R39" s="607"/>
      <c r="S39" s="607"/>
      <c r="T39" s="607"/>
      <c r="U39" s="607"/>
      <c r="V39" s="607"/>
      <c r="W39" s="607"/>
      <c r="X39" s="607"/>
      <c r="Y39" s="51"/>
    </row>
    <row r="40" spans="1:25" ht="12" hidden="1" customHeight="1">
      <c r="A40" s="36"/>
      <c r="B40" s="70"/>
      <c r="C40" s="69"/>
      <c r="D40" s="53"/>
      <c r="E40" s="594"/>
      <c r="F40" s="595"/>
      <c r="G40" s="595"/>
      <c r="H40" s="595"/>
      <c r="I40" s="595"/>
      <c r="J40" s="595"/>
      <c r="K40" s="595"/>
      <c r="L40" s="595"/>
      <c r="M40" s="595"/>
      <c r="N40" s="595"/>
      <c r="O40" s="595"/>
      <c r="P40" s="595"/>
      <c r="Q40" s="595"/>
      <c r="R40" s="595"/>
      <c r="S40" s="595"/>
      <c r="T40" s="595"/>
      <c r="U40" s="595"/>
      <c r="V40" s="595"/>
      <c r="W40" s="595"/>
      <c r="X40" s="595"/>
      <c r="Y40" s="51"/>
    </row>
    <row r="41" spans="1:25" ht="38.25" hidden="1" customHeight="1">
      <c r="A41" s="36"/>
      <c r="B41" s="70"/>
      <c r="C41" s="69"/>
      <c r="D41" s="53"/>
      <c r="E41" s="607"/>
      <c r="F41" s="607"/>
      <c r="G41" s="607"/>
      <c r="H41" s="607"/>
      <c r="I41" s="607"/>
      <c r="J41" s="607"/>
      <c r="K41" s="607"/>
      <c r="L41" s="607"/>
      <c r="M41" s="607"/>
      <c r="N41" s="607"/>
      <c r="O41" s="607"/>
      <c r="P41" s="607"/>
      <c r="Q41" s="607"/>
      <c r="R41" s="607"/>
      <c r="S41" s="607"/>
      <c r="T41" s="607"/>
      <c r="U41" s="607"/>
      <c r="V41" s="607"/>
      <c r="W41" s="607"/>
      <c r="X41" s="607"/>
      <c r="Y41" s="51"/>
    </row>
    <row r="42" spans="1:25" ht="15" hidden="1">
      <c r="A42" s="36"/>
      <c r="B42" s="70"/>
      <c r="C42" s="69"/>
      <c r="D42" s="53"/>
      <c r="E42" s="607"/>
      <c r="F42" s="607"/>
      <c r="G42" s="607"/>
      <c r="H42" s="607"/>
      <c r="I42" s="607"/>
      <c r="J42" s="607"/>
      <c r="K42" s="607"/>
      <c r="L42" s="607"/>
      <c r="M42" s="607"/>
      <c r="N42" s="607"/>
      <c r="O42" s="607"/>
      <c r="P42" s="607"/>
      <c r="Q42" s="607"/>
      <c r="R42" s="607"/>
      <c r="S42" s="607"/>
      <c r="T42" s="607"/>
      <c r="U42" s="607"/>
      <c r="V42" s="607"/>
      <c r="W42" s="607"/>
      <c r="X42" s="607"/>
      <c r="Y42" s="51"/>
    </row>
    <row r="43" spans="1:25" ht="15" hidden="1">
      <c r="A43" s="36"/>
      <c r="B43" s="70"/>
      <c r="C43" s="69"/>
      <c r="D43" s="53"/>
      <c r="E43" s="607"/>
      <c r="F43" s="607"/>
      <c r="G43" s="607"/>
      <c r="H43" s="607"/>
      <c r="I43" s="607"/>
      <c r="J43" s="607"/>
      <c r="K43" s="607"/>
      <c r="L43" s="607"/>
      <c r="M43" s="607"/>
      <c r="N43" s="607"/>
      <c r="O43" s="607"/>
      <c r="P43" s="607"/>
      <c r="Q43" s="607"/>
      <c r="R43" s="607"/>
      <c r="S43" s="607"/>
      <c r="T43" s="607"/>
      <c r="U43" s="607"/>
      <c r="V43" s="607"/>
      <c r="W43" s="607"/>
      <c r="X43" s="607"/>
      <c r="Y43" s="51"/>
    </row>
    <row r="44" spans="1:25" ht="33.75" hidden="1" customHeight="1">
      <c r="A44" s="36"/>
      <c r="B44" s="70"/>
      <c r="C44" s="69"/>
      <c r="D44" s="58"/>
      <c r="E44" s="607"/>
      <c r="F44" s="607"/>
      <c r="G44" s="607"/>
      <c r="H44" s="607"/>
      <c r="I44" s="607"/>
      <c r="J44" s="607"/>
      <c r="K44" s="607"/>
      <c r="L44" s="607"/>
      <c r="M44" s="607"/>
      <c r="N44" s="607"/>
      <c r="O44" s="607"/>
      <c r="P44" s="607"/>
      <c r="Q44" s="607"/>
      <c r="R44" s="607"/>
      <c r="S44" s="607"/>
      <c r="T44" s="607"/>
      <c r="U44" s="607"/>
      <c r="V44" s="607"/>
      <c r="W44" s="607"/>
      <c r="X44" s="607"/>
      <c r="Y44" s="51"/>
    </row>
    <row r="45" spans="1:25" ht="15" hidden="1">
      <c r="A45" s="36"/>
      <c r="B45" s="70"/>
      <c r="C45" s="69"/>
      <c r="D45" s="58"/>
      <c r="E45" s="607"/>
      <c r="F45" s="607"/>
      <c r="G45" s="607"/>
      <c r="H45" s="607"/>
      <c r="I45" s="607"/>
      <c r="J45" s="607"/>
      <c r="K45" s="607"/>
      <c r="L45" s="607"/>
      <c r="M45" s="607"/>
      <c r="N45" s="607"/>
      <c r="O45" s="607"/>
      <c r="P45" s="607"/>
      <c r="Q45" s="607"/>
      <c r="R45" s="607"/>
      <c r="S45" s="607"/>
      <c r="T45" s="607"/>
      <c r="U45" s="607"/>
      <c r="V45" s="607"/>
      <c r="W45" s="607"/>
      <c r="X45" s="607"/>
      <c r="Y45" s="51"/>
    </row>
    <row r="46" spans="1:25" ht="24" hidden="1" customHeight="1">
      <c r="A46" s="36"/>
      <c r="B46" s="70"/>
      <c r="C46" s="69"/>
      <c r="D46" s="53"/>
      <c r="E46" s="596" t="s">
        <v>235</v>
      </c>
      <c r="F46" s="596"/>
      <c r="G46" s="596"/>
      <c r="H46" s="596"/>
      <c r="I46" s="596"/>
      <c r="J46" s="596"/>
      <c r="K46" s="596"/>
      <c r="L46" s="596"/>
      <c r="M46" s="596"/>
      <c r="N46" s="596"/>
      <c r="O46" s="596"/>
      <c r="P46" s="596"/>
      <c r="Q46" s="596"/>
      <c r="R46" s="596"/>
      <c r="S46" s="596"/>
      <c r="T46" s="596"/>
      <c r="U46" s="596"/>
      <c r="V46" s="596"/>
      <c r="W46" s="596"/>
      <c r="X46" s="596"/>
      <c r="Y46" s="51"/>
    </row>
    <row r="47" spans="1:25" ht="37.5" hidden="1" customHeight="1">
      <c r="A47" s="36"/>
      <c r="B47" s="70"/>
      <c r="C47" s="69"/>
      <c r="D47" s="53"/>
      <c r="E47" s="596"/>
      <c r="F47" s="596"/>
      <c r="G47" s="596"/>
      <c r="H47" s="596"/>
      <c r="I47" s="596"/>
      <c r="J47" s="596"/>
      <c r="K47" s="596"/>
      <c r="L47" s="596"/>
      <c r="M47" s="596"/>
      <c r="N47" s="596"/>
      <c r="O47" s="596"/>
      <c r="P47" s="596"/>
      <c r="Q47" s="596"/>
      <c r="R47" s="596"/>
      <c r="S47" s="596"/>
      <c r="T47" s="596"/>
      <c r="U47" s="596"/>
      <c r="V47" s="596"/>
      <c r="W47" s="596"/>
      <c r="X47" s="596"/>
      <c r="Y47" s="51"/>
    </row>
    <row r="48" spans="1:25" ht="24" hidden="1" customHeight="1">
      <c r="A48" s="36"/>
      <c r="B48" s="70"/>
      <c r="C48" s="69"/>
      <c r="D48" s="53"/>
      <c r="E48" s="596"/>
      <c r="F48" s="596"/>
      <c r="G48" s="596"/>
      <c r="H48" s="596"/>
      <c r="I48" s="596"/>
      <c r="J48" s="596"/>
      <c r="K48" s="596"/>
      <c r="L48" s="596"/>
      <c r="M48" s="596"/>
      <c r="N48" s="596"/>
      <c r="O48" s="596"/>
      <c r="P48" s="596"/>
      <c r="Q48" s="596"/>
      <c r="R48" s="596"/>
      <c r="S48" s="596"/>
      <c r="T48" s="596"/>
      <c r="U48" s="596"/>
      <c r="V48" s="596"/>
      <c r="W48" s="596"/>
      <c r="X48" s="596"/>
      <c r="Y48" s="51"/>
    </row>
    <row r="49" spans="1:25" ht="51" hidden="1" customHeight="1">
      <c r="A49" s="36"/>
      <c r="B49" s="70"/>
      <c r="C49" s="69"/>
      <c r="D49" s="53"/>
      <c r="E49" s="596"/>
      <c r="F49" s="596"/>
      <c r="G49" s="596"/>
      <c r="H49" s="596"/>
      <c r="I49" s="596"/>
      <c r="J49" s="596"/>
      <c r="K49" s="596"/>
      <c r="L49" s="596"/>
      <c r="M49" s="596"/>
      <c r="N49" s="596"/>
      <c r="O49" s="596"/>
      <c r="P49" s="596"/>
      <c r="Q49" s="596"/>
      <c r="R49" s="596"/>
      <c r="S49" s="596"/>
      <c r="T49" s="596"/>
      <c r="U49" s="596"/>
      <c r="V49" s="596"/>
      <c r="W49" s="596"/>
      <c r="X49" s="596"/>
      <c r="Y49" s="51"/>
    </row>
    <row r="50" spans="1:25" ht="15" hidden="1">
      <c r="A50" s="36"/>
      <c r="B50" s="70"/>
      <c r="C50" s="69"/>
      <c r="D50" s="53"/>
      <c r="E50" s="596"/>
      <c r="F50" s="596"/>
      <c r="G50" s="596"/>
      <c r="H50" s="596"/>
      <c r="I50" s="596"/>
      <c r="J50" s="596"/>
      <c r="K50" s="596"/>
      <c r="L50" s="596"/>
      <c r="M50" s="596"/>
      <c r="N50" s="596"/>
      <c r="O50" s="596"/>
      <c r="P50" s="596"/>
      <c r="Q50" s="596"/>
      <c r="R50" s="596"/>
      <c r="S50" s="596"/>
      <c r="T50" s="596"/>
      <c r="U50" s="596"/>
      <c r="V50" s="596"/>
      <c r="W50" s="596"/>
      <c r="X50" s="596"/>
      <c r="Y50" s="51"/>
    </row>
    <row r="51" spans="1:25" ht="15" hidden="1">
      <c r="A51" s="36"/>
      <c r="B51" s="70"/>
      <c r="C51" s="69"/>
      <c r="D51" s="53"/>
      <c r="E51" s="596"/>
      <c r="F51" s="596"/>
      <c r="G51" s="596"/>
      <c r="H51" s="596"/>
      <c r="I51" s="596"/>
      <c r="J51" s="596"/>
      <c r="K51" s="596"/>
      <c r="L51" s="596"/>
      <c r="M51" s="596"/>
      <c r="N51" s="596"/>
      <c r="O51" s="596"/>
      <c r="P51" s="596"/>
      <c r="Q51" s="596"/>
      <c r="R51" s="596"/>
      <c r="S51" s="596"/>
      <c r="T51" s="596"/>
      <c r="U51" s="596"/>
      <c r="V51" s="596"/>
      <c r="W51" s="596"/>
      <c r="X51" s="596"/>
      <c r="Y51" s="51"/>
    </row>
    <row r="52" spans="1:25" ht="15" hidden="1">
      <c r="A52" s="36"/>
      <c r="B52" s="70"/>
      <c r="C52" s="69"/>
      <c r="D52" s="53"/>
      <c r="E52" s="596"/>
      <c r="F52" s="596"/>
      <c r="G52" s="596"/>
      <c r="H52" s="596"/>
      <c r="I52" s="596"/>
      <c r="J52" s="596"/>
      <c r="K52" s="596"/>
      <c r="L52" s="596"/>
      <c r="M52" s="596"/>
      <c r="N52" s="596"/>
      <c r="O52" s="596"/>
      <c r="P52" s="596"/>
      <c r="Q52" s="596"/>
      <c r="R52" s="596"/>
      <c r="S52" s="596"/>
      <c r="T52" s="596"/>
      <c r="U52" s="596"/>
      <c r="V52" s="596"/>
      <c r="W52" s="596"/>
      <c r="X52" s="596"/>
      <c r="Y52" s="51"/>
    </row>
    <row r="53" spans="1:25" ht="15" hidden="1">
      <c r="A53" s="36"/>
      <c r="B53" s="70"/>
      <c r="C53" s="69"/>
      <c r="D53" s="53"/>
      <c r="E53" s="596"/>
      <c r="F53" s="596"/>
      <c r="G53" s="596"/>
      <c r="H53" s="596"/>
      <c r="I53" s="596"/>
      <c r="J53" s="596"/>
      <c r="K53" s="596"/>
      <c r="L53" s="596"/>
      <c r="M53" s="596"/>
      <c r="N53" s="596"/>
      <c r="O53" s="596"/>
      <c r="P53" s="596"/>
      <c r="Q53" s="596"/>
      <c r="R53" s="596"/>
      <c r="S53" s="596"/>
      <c r="T53" s="596"/>
      <c r="U53" s="596"/>
      <c r="V53" s="596"/>
      <c r="W53" s="596"/>
      <c r="X53" s="596"/>
      <c r="Y53" s="51"/>
    </row>
    <row r="54" spans="1:25" ht="15" hidden="1">
      <c r="A54" s="36"/>
      <c r="B54" s="70"/>
      <c r="C54" s="69"/>
      <c r="D54" s="53"/>
      <c r="E54" s="596"/>
      <c r="F54" s="596"/>
      <c r="G54" s="596"/>
      <c r="H54" s="596"/>
      <c r="I54" s="596"/>
      <c r="J54" s="596"/>
      <c r="K54" s="596"/>
      <c r="L54" s="596"/>
      <c r="M54" s="596"/>
      <c r="N54" s="596"/>
      <c r="O54" s="596"/>
      <c r="P54" s="596"/>
      <c r="Q54" s="596"/>
      <c r="R54" s="596"/>
      <c r="S54" s="596"/>
      <c r="T54" s="596"/>
      <c r="U54" s="596"/>
      <c r="V54" s="596"/>
      <c r="W54" s="596"/>
      <c r="X54" s="596"/>
      <c r="Y54" s="51"/>
    </row>
    <row r="55" spans="1:25" ht="15" hidden="1">
      <c r="A55" s="36"/>
      <c r="B55" s="70"/>
      <c r="C55" s="69"/>
      <c r="D55" s="53"/>
      <c r="E55" s="596"/>
      <c r="F55" s="596"/>
      <c r="G55" s="596"/>
      <c r="H55" s="596"/>
      <c r="I55" s="596"/>
      <c r="J55" s="596"/>
      <c r="K55" s="596"/>
      <c r="L55" s="596"/>
      <c r="M55" s="596"/>
      <c r="N55" s="596"/>
      <c r="O55" s="596"/>
      <c r="P55" s="596"/>
      <c r="Q55" s="596"/>
      <c r="R55" s="596"/>
      <c r="S55" s="596"/>
      <c r="T55" s="596"/>
      <c r="U55" s="596"/>
      <c r="V55" s="596"/>
      <c r="W55" s="596"/>
      <c r="X55" s="596"/>
      <c r="Y55" s="51"/>
    </row>
    <row r="56" spans="1:25" ht="25.5" hidden="1" customHeight="1">
      <c r="A56" s="36"/>
      <c r="B56" s="70"/>
      <c r="C56" s="69"/>
      <c r="D56" s="58"/>
      <c r="E56" s="596"/>
      <c r="F56" s="596"/>
      <c r="G56" s="596"/>
      <c r="H56" s="596"/>
      <c r="I56" s="596"/>
      <c r="J56" s="596"/>
      <c r="K56" s="596"/>
      <c r="L56" s="596"/>
      <c r="M56" s="596"/>
      <c r="N56" s="596"/>
      <c r="O56" s="596"/>
      <c r="P56" s="596"/>
      <c r="Q56" s="596"/>
      <c r="R56" s="596"/>
      <c r="S56" s="596"/>
      <c r="T56" s="596"/>
      <c r="U56" s="596"/>
      <c r="V56" s="596"/>
      <c r="W56" s="596"/>
      <c r="X56" s="596"/>
      <c r="Y56" s="51"/>
    </row>
    <row r="57" spans="1:25" ht="15" hidden="1">
      <c r="A57" s="36"/>
      <c r="B57" s="70"/>
      <c r="C57" s="69"/>
      <c r="D57" s="58"/>
      <c r="E57" s="596"/>
      <c r="F57" s="596"/>
      <c r="G57" s="596"/>
      <c r="H57" s="596"/>
      <c r="I57" s="596"/>
      <c r="J57" s="596"/>
      <c r="K57" s="596"/>
      <c r="L57" s="596"/>
      <c r="M57" s="596"/>
      <c r="N57" s="596"/>
      <c r="O57" s="596"/>
      <c r="P57" s="596"/>
      <c r="Q57" s="596"/>
      <c r="R57" s="596"/>
      <c r="S57" s="596"/>
      <c r="T57" s="596"/>
      <c r="U57" s="596"/>
      <c r="V57" s="596"/>
      <c r="W57" s="596"/>
      <c r="X57" s="596"/>
      <c r="Y57" s="51"/>
    </row>
    <row r="58" spans="1:25" ht="15" hidden="1" customHeight="1">
      <c r="A58" s="36"/>
      <c r="B58" s="70"/>
      <c r="C58" s="69"/>
      <c r="D58" s="53"/>
      <c r="E58" s="597" t="s">
        <v>393</v>
      </c>
      <c r="F58" s="597"/>
      <c r="G58" s="597"/>
      <c r="H58" s="597"/>
      <c r="I58" s="597"/>
      <c r="J58" s="597"/>
      <c r="K58" s="597"/>
      <c r="L58" s="597"/>
      <c r="M58" s="597"/>
      <c r="N58" s="597"/>
      <c r="O58" s="597"/>
      <c r="P58" s="597"/>
      <c r="Q58" s="597"/>
      <c r="R58" s="597"/>
      <c r="S58" s="597"/>
      <c r="T58" s="597"/>
      <c r="U58" s="597"/>
      <c r="V58" s="36"/>
      <c r="W58" s="36"/>
      <c r="X58" s="36"/>
      <c r="Y58" s="51"/>
    </row>
    <row r="59" spans="1:25" ht="15" hidden="1" customHeight="1">
      <c r="A59" s="36"/>
      <c r="B59" s="70"/>
      <c r="C59" s="69"/>
      <c r="D59" s="53"/>
      <c r="E59" s="599"/>
      <c r="F59" s="599"/>
      <c r="G59" s="599"/>
      <c r="H59" s="594"/>
      <c r="I59" s="595"/>
      <c r="J59" s="595"/>
      <c r="K59" s="595"/>
      <c r="L59" s="595"/>
      <c r="M59" s="595"/>
      <c r="N59" s="595"/>
      <c r="O59" s="595"/>
      <c r="P59" s="595"/>
      <c r="Q59" s="595"/>
      <c r="R59" s="595"/>
      <c r="S59" s="595"/>
      <c r="T59" s="595"/>
      <c r="U59" s="595"/>
      <c r="V59" s="595"/>
      <c r="W59" s="595"/>
      <c r="X59" s="595"/>
      <c r="Y59" s="51"/>
    </row>
    <row r="60" spans="1:25" ht="15" hidden="1" customHeight="1">
      <c r="A60" s="36"/>
      <c r="B60" s="70"/>
      <c r="C60" s="69"/>
      <c r="D60" s="53"/>
      <c r="E60" s="598"/>
      <c r="F60" s="598"/>
      <c r="G60" s="598"/>
      <c r="H60" s="593"/>
      <c r="I60" s="593"/>
      <c r="J60" s="593"/>
      <c r="K60" s="593"/>
      <c r="L60" s="593"/>
      <c r="M60" s="593"/>
      <c r="N60" s="593"/>
      <c r="O60" s="593"/>
      <c r="P60" s="593"/>
      <c r="Q60" s="593"/>
      <c r="R60" s="593"/>
      <c r="S60" s="593"/>
      <c r="T60" s="593"/>
      <c r="U60" s="593"/>
      <c r="V60" s="593"/>
      <c r="W60" s="593"/>
      <c r="X60" s="593"/>
      <c r="Y60" s="51"/>
    </row>
    <row r="61" spans="1:25" ht="15" hidden="1">
      <c r="A61" s="36"/>
      <c r="B61" s="70"/>
      <c r="C61" s="69"/>
      <c r="D61" s="53"/>
      <c r="E61" s="62"/>
      <c r="F61" s="60"/>
      <c r="G61" s="61"/>
      <c r="H61" s="593"/>
      <c r="I61" s="593"/>
      <c r="J61" s="593"/>
      <c r="K61" s="593"/>
      <c r="L61" s="593"/>
      <c r="M61" s="593"/>
      <c r="N61" s="593"/>
      <c r="O61" s="593"/>
      <c r="P61" s="593"/>
      <c r="Q61" s="593"/>
      <c r="R61" s="593"/>
      <c r="S61" s="593"/>
      <c r="T61" s="593"/>
      <c r="U61" s="593"/>
      <c r="V61" s="593"/>
      <c r="W61" s="593"/>
      <c r="X61" s="593"/>
      <c r="Y61" s="51"/>
    </row>
    <row r="62" spans="1:25" ht="27.75" hidden="1" customHeight="1">
      <c r="A62" s="36"/>
      <c r="B62" s="70"/>
      <c r="C62" s="69"/>
      <c r="D62" s="53"/>
      <c r="E62" s="52"/>
      <c r="F62" s="52"/>
      <c r="G62" s="52"/>
      <c r="H62" s="52"/>
      <c r="I62" s="52"/>
      <c r="J62" s="52"/>
      <c r="K62" s="52"/>
      <c r="L62" s="52"/>
      <c r="M62" s="52"/>
      <c r="N62" s="52"/>
      <c r="O62" s="52"/>
      <c r="P62" s="52"/>
      <c r="Q62" s="52"/>
      <c r="R62" s="52"/>
      <c r="S62" s="52"/>
      <c r="T62" s="52"/>
      <c r="U62" s="52"/>
      <c r="V62" s="52"/>
      <c r="W62" s="52"/>
      <c r="X62" s="52"/>
      <c r="Y62" s="51"/>
    </row>
    <row r="63" spans="1:25" ht="15" hidden="1">
      <c r="A63" s="36"/>
      <c r="B63" s="70"/>
      <c r="C63" s="69"/>
      <c r="D63" s="53"/>
      <c r="E63" s="52"/>
      <c r="F63" s="52"/>
      <c r="G63" s="52"/>
      <c r="H63" s="52"/>
      <c r="I63" s="52"/>
      <c r="J63" s="52"/>
      <c r="K63" s="52"/>
      <c r="L63" s="52"/>
      <c r="M63" s="52"/>
      <c r="N63" s="52"/>
      <c r="O63" s="52"/>
      <c r="P63" s="52"/>
      <c r="Q63" s="52"/>
      <c r="R63" s="52"/>
      <c r="S63" s="52"/>
      <c r="T63" s="52"/>
      <c r="U63" s="52"/>
      <c r="V63" s="52"/>
      <c r="W63" s="52"/>
      <c r="X63" s="52"/>
      <c r="Y63" s="51"/>
    </row>
    <row r="64" spans="1:25" ht="15" hidden="1">
      <c r="A64" s="36"/>
      <c r="B64" s="70"/>
      <c r="C64" s="69"/>
      <c r="D64" s="53"/>
      <c r="E64" s="52"/>
      <c r="F64" s="52"/>
      <c r="G64" s="52"/>
      <c r="H64" s="52"/>
      <c r="I64" s="52"/>
      <c r="J64" s="52"/>
      <c r="K64" s="52"/>
      <c r="L64" s="52"/>
      <c r="M64" s="52"/>
      <c r="N64" s="52"/>
      <c r="O64" s="52"/>
      <c r="P64" s="52"/>
      <c r="Q64" s="52"/>
      <c r="R64" s="52"/>
      <c r="S64" s="52"/>
      <c r="T64" s="52"/>
      <c r="U64" s="52"/>
      <c r="V64" s="52"/>
      <c r="W64" s="52"/>
      <c r="X64" s="52"/>
      <c r="Y64" s="51"/>
    </row>
    <row r="65" spans="1:25" ht="15" hidden="1">
      <c r="A65" s="36"/>
      <c r="B65" s="70"/>
      <c r="C65" s="69"/>
      <c r="D65" s="53"/>
      <c r="E65" s="52"/>
      <c r="F65" s="52"/>
      <c r="G65" s="52"/>
      <c r="H65" s="52"/>
      <c r="I65" s="52"/>
      <c r="J65" s="52"/>
      <c r="K65" s="52"/>
      <c r="L65" s="52"/>
      <c r="M65" s="52"/>
      <c r="N65" s="52"/>
      <c r="O65" s="52"/>
      <c r="P65" s="52"/>
      <c r="Q65" s="52"/>
      <c r="R65" s="52"/>
      <c r="S65" s="52"/>
      <c r="T65" s="52"/>
      <c r="U65" s="52"/>
      <c r="V65" s="52"/>
      <c r="W65" s="52"/>
      <c r="X65" s="52"/>
      <c r="Y65" s="51"/>
    </row>
    <row r="66" spans="1:25" ht="15" hidden="1">
      <c r="A66" s="36"/>
      <c r="B66" s="70"/>
      <c r="C66" s="69"/>
      <c r="D66" s="53"/>
      <c r="E66" s="52"/>
      <c r="F66" s="52"/>
      <c r="G66" s="52"/>
      <c r="H66" s="52"/>
      <c r="I66" s="52"/>
      <c r="J66" s="52"/>
      <c r="K66" s="52"/>
      <c r="L66" s="52"/>
      <c r="M66" s="52"/>
      <c r="N66" s="52"/>
      <c r="O66" s="52"/>
      <c r="P66" s="52"/>
      <c r="Q66" s="52"/>
      <c r="R66" s="52"/>
      <c r="S66" s="52"/>
      <c r="T66" s="52"/>
      <c r="U66" s="52"/>
      <c r="V66" s="52"/>
      <c r="W66" s="52"/>
      <c r="X66" s="52"/>
      <c r="Y66" s="51"/>
    </row>
    <row r="67" spans="1:25" ht="15" hidden="1">
      <c r="A67" s="36"/>
      <c r="B67" s="70"/>
      <c r="C67" s="69"/>
      <c r="D67" s="53"/>
      <c r="E67" s="52"/>
      <c r="F67" s="52"/>
      <c r="G67" s="52"/>
      <c r="H67" s="52"/>
      <c r="I67" s="52"/>
      <c r="J67" s="52"/>
      <c r="K67" s="52"/>
      <c r="L67" s="52"/>
      <c r="M67" s="52"/>
      <c r="N67" s="52"/>
      <c r="O67" s="52"/>
      <c r="P67" s="52"/>
      <c r="Q67" s="52"/>
      <c r="R67" s="52"/>
      <c r="S67" s="52"/>
      <c r="T67" s="52"/>
      <c r="U67" s="52"/>
      <c r="V67" s="52"/>
      <c r="W67" s="52"/>
      <c r="X67" s="52"/>
      <c r="Y67" s="51"/>
    </row>
    <row r="68" spans="1:25" ht="89.25" hidden="1" customHeight="1">
      <c r="A68" s="36"/>
      <c r="B68" s="70"/>
      <c r="C68" s="69"/>
      <c r="D68" s="58"/>
      <c r="E68" s="57"/>
      <c r="F68" s="57"/>
      <c r="G68" s="57"/>
      <c r="H68" s="57"/>
      <c r="I68" s="57"/>
      <c r="J68" s="57"/>
      <c r="K68" s="57"/>
      <c r="L68" s="57"/>
      <c r="M68" s="57"/>
      <c r="N68" s="57"/>
      <c r="O68" s="57"/>
      <c r="P68" s="57"/>
      <c r="Q68" s="57"/>
      <c r="R68" s="57"/>
      <c r="S68" s="57"/>
      <c r="T68" s="57"/>
      <c r="U68" s="57"/>
      <c r="V68" s="57"/>
      <c r="W68" s="57"/>
      <c r="X68" s="57"/>
      <c r="Y68" s="51"/>
    </row>
    <row r="69" spans="1:25" ht="15" hidden="1">
      <c r="A69" s="36"/>
      <c r="B69" s="70"/>
      <c r="C69" s="69"/>
      <c r="D69" s="58"/>
      <c r="E69" s="57"/>
      <c r="F69" s="57"/>
      <c r="G69" s="57"/>
      <c r="H69" s="57"/>
      <c r="I69" s="57"/>
      <c r="J69" s="57"/>
      <c r="K69" s="57"/>
      <c r="L69" s="57"/>
      <c r="M69" s="57"/>
      <c r="N69" s="57"/>
      <c r="O69" s="57"/>
      <c r="P69" s="57"/>
      <c r="Q69" s="57"/>
      <c r="R69" s="57"/>
      <c r="S69" s="57"/>
      <c r="T69" s="57"/>
      <c r="U69" s="57"/>
      <c r="V69" s="57"/>
      <c r="W69" s="57"/>
      <c r="X69" s="57"/>
      <c r="Y69" s="51"/>
    </row>
    <row r="70" spans="1:25" ht="15" hidden="1">
      <c r="A70" s="36"/>
      <c r="B70" s="70"/>
      <c r="C70" s="69"/>
      <c r="D70" s="53"/>
      <c r="E70" s="597" t="s">
        <v>394</v>
      </c>
      <c r="F70" s="597"/>
      <c r="G70" s="597"/>
      <c r="H70" s="597"/>
      <c r="I70" s="597"/>
      <c r="J70" s="597"/>
      <c r="K70" s="597"/>
      <c r="L70" s="597"/>
      <c r="M70" s="597"/>
      <c r="N70" s="597"/>
      <c r="O70" s="597"/>
      <c r="P70" s="597"/>
      <c r="Q70" s="597"/>
      <c r="R70" s="597"/>
      <c r="S70" s="597"/>
      <c r="T70" s="597"/>
      <c r="U70" s="360"/>
      <c r="V70" s="360"/>
      <c r="W70" s="360"/>
      <c r="X70" s="360"/>
      <c r="Y70" s="51"/>
    </row>
    <row r="71" spans="1:25" ht="15" hidden="1">
      <c r="A71" s="36"/>
      <c r="B71" s="70"/>
      <c r="C71" s="69"/>
      <c r="D71" s="53"/>
      <c r="E71" s="597" t="s">
        <v>564</v>
      </c>
      <c r="F71" s="597"/>
      <c r="G71" s="597"/>
      <c r="H71" s="597"/>
      <c r="I71" s="597"/>
      <c r="J71" s="597"/>
      <c r="K71" s="597"/>
      <c r="L71" s="597"/>
      <c r="M71" s="597"/>
      <c r="N71" s="597"/>
      <c r="O71" s="597"/>
      <c r="P71" s="597"/>
      <c r="Q71" s="597"/>
      <c r="R71" s="597"/>
      <c r="S71" s="597"/>
      <c r="T71" s="597"/>
      <c r="U71" s="361"/>
      <c r="V71" s="361"/>
      <c r="W71" s="361"/>
      <c r="X71" s="361"/>
      <c r="Y71" s="51"/>
    </row>
    <row r="72" spans="1:25" ht="40.5" hidden="1" customHeight="1">
      <c r="A72" s="36"/>
      <c r="B72" s="70"/>
      <c r="C72" s="69"/>
      <c r="D72" s="53"/>
      <c r="E72" s="361"/>
      <c r="F72" s="361"/>
      <c r="G72" s="361"/>
      <c r="H72" s="361"/>
      <c r="I72" s="361"/>
      <c r="J72" s="361"/>
      <c r="K72" s="361"/>
      <c r="L72" s="361"/>
      <c r="M72" s="361"/>
      <c r="N72" s="361"/>
      <c r="O72" s="361"/>
      <c r="P72" s="361"/>
      <c r="Q72" s="361"/>
      <c r="R72" s="361"/>
      <c r="S72" s="361"/>
      <c r="T72" s="361"/>
      <c r="U72" s="361"/>
      <c r="V72" s="361"/>
      <c r="W72" s="361"/>
      <c r="X72" s="361"/>
      <c r="Y72" s="51"/>
    </row>
    <row r="73" spans="1:25" ht="63" hidden="1" customHeight="1">
      <c r="A73" s="36"/>
      <c r="B73" s="70"/>
      <c r="C73" s="69"/>
      <c r="D73" s="53"/>
      <c r="E73" s="361"/>
      <c r="F73" s="361"/>
      <c r="G73" s="361"/>
      <c r="H73" s="361"/>
      <c r="I73" s="361"/>
      <c r="J73" s="361"/>
      <c r="K73" s="361"/>
      <c r="L73" s="361"/>
      <c r="M73" s="361"/>
      <c r="N73" s="361"/>
      <c r="O73" s="361"/>
      <c r="P73" s="361"/>
      <c r="Q73" s="361"/>
      <c r="R73" s="361"/>
      <c r="S73" s="361"/>
      <c r="T73" s="361"/>
      <c r="U73" s="361"/>
      <c r="V73" s="361"/>
      <c r="W73" s="361"/>
      <c r="X73" s="361"/>
      <c r="Y73" s="51"/>
    </row>
    <row r="74" spans="1:25" ht="30" hidden="1" customHeight="1">
      <c r="A74" s="36"/>
      <c r="B74" s="70"/>
      <c r="C74" s="69"/>
      <c r="D74" s="53"/>
      <c r="E74" s="361"/>
      <c r="F74" s="361"/>
      <c r="G74" s="361"/>
      <c r="H74" s="361"/>
      <c r="I74" s="361"/>
      <c r="J74" s="361"/>
      <c r="K74" s="361"/>
      <c r="L74" s="361"/>
      <c r="M74" s="361"/>
      <c r="N74" s="361"/>
      <c r="O74" s="361"/>
      <c r="P74" s="361"/>
      <c r="Q74" s="361"/>
      <c r="R74" s="361"/>
      <c r="S74" s="361"/>
      <c r="T74" s="361"/>
      <c r="U74" s="361"/>
      <c r="V74" s="361"/>
      <c r="W74" s="361"/>
      <c r="X74" s="361"/>
      <c r="Y74" s="51"/>
    </row>
    <row r="75" spans="1:25" ht="30" hidden="1" customHeight="1">
      <c r="A75" s="36"/>
      <c r="B75" s="70"/>
      <c r="C75" s="69"/>
      <c r="D75" s="53"/>
      <c r="E75" s="361"/>
      <c r="F75" s="361"/>
      <c r="G75" s="361"/>
      <c r="H75" s="361"/>
      <c r="I75" s="361"/>
      <c r="J75" s="361"/>
      <c r="K75" s="361"/>
      <c r="L75" s="361"/>
      <c r="M75" s="361"/>
      <c r="N75" s="361"/>
      <c r="O75" s="361"/>
      <c r="P75" s="361"/>
      <c r="Q75" s="361"/>
      <c r="R75" s="361"/>
      <c r="S75" s="361"/>
      <c r="T75" s="361"/>
      <c r="U75" s="361"/>
      <c r="V75" s="361"/>
      <c r="W75" s="361"/>
      <c r="X75" s="361"/>
      <c r="Y75" s="51"/>
    </row>
    <row r="76" spans="1:25" ht="15" hidden="1">
      <c r="A76" s="36"/>
      <c r="B76" s="70"/>
      <c r="C76" s="69"/>
      <c r="D76" s="53"/>
      <c r="E76" s="361"/>
      <c r="F76" s="361"/>
      <c r="G76" s="361"/>
      <c r="H76" s="361"/>
      <c r="I76" s="361"/>
      <c r="J76" s="361"/>
      <c r="K76" s="361"/>
      <c r="L76" s="361"/>
      <c r="M76" s="361"/>
      <c r="N76" s="361"/>
      <c r="O76" s="361"/>
      <c r="P76" s="361"/>
      <c r="Q76" s="361"/>
      <c r="R76" s="361"/>
      <c r="S76" s="361"/>
      <c r="T76" s="361"/>
      <c r="U76" s="361"/>
      <c r="V76" s="361"/>
      <c r="W76" s="361"/>
      <c r="X76" s="361"/>
      <c r="Y76" s="51"/>
    </row>
    <row r="77" spans="1:25" ht="15" hidden="1">
      <c r="A77" s="36"/>
      <c r="B77" s="70"/>
      <c r="C77" s="69"/>
      <c r="D77" s="53"/>
      <c r="E77" s="361"/>
      <c r="F77" s="361"/>
      <c r="G77" s="361"/>
      <c r="H77" s="361"/>
      <c r="I77" s="361"/>
      <c r="J77" s="361"/>
      <c r="K77" s="361"/>
      <c r="L77" s="361"/>
      <c r="M77" s="361"/>
      <c r="N77" s="361"/>
      <c r="O77" s="361"/>
      <c r="P77" s="361"/>
      <c r="Q77" s="361"/>
      <c r="R77" s="361"/>
      <c r="S77" s="361"/>
      <c r="T77" s="361"/>
      <c r="U77" s="361"/>
      <c r="V77" s="361"/>
      <c r="W77" s="361"/>
      <c r="X77" s="361"/>
      <c r="Y77" s="51"/>
    </row>
    <row r="78" spans="1:25" ht="8.25" hidden="1" customHeight="1">
      <c r="A78" s="36"/>
      <c r="B78" s="70"/>
      <c r="C78" s="69"/>
      <c r="D78" s="53"/>
      <c r="E78" s="72"/>
      <c r="F78" s="72"/>
      <c r="G78" s="72"/>
      <c r="H78" s="72"/>
      <c r="I78" s="72"/>
      <c r="J78" s="72"/>
      <c r="K78" s="72"/>
      <c r="L78" s="72"/>
      <c r="M78" s="72"/>
      <c r="N78" s="72"/>
      <c r="O78" s="72"/>
      <c r="P78" s="72"/>
      <c r="Q78" s="72"/>
      <c r="R78" s="72"/>
      <c r="S78" s="72"/>
      <c r="T78" s="72"/>
      <c r="U78" s="72"/>
      <c r="V78" s="72"/>
      <c r="W78" s="72"/>
      <c r="X78" s="72"/>
      <c r="Y78" s="51"/>
    </row>
    <row r="79" spans="1:25" ht="21" hidden="1" customHeight="1">
      <c r="A79" s="36"/>
      <c r="B79" s="70"/>
      <c r="C79" s="69"/>
      <c r="D79" s="53"/>
      <c r="E79" s="362"/>
      <c r="F79" s="362"/>
      <c r="G79" s="362"/>
      <c r="H79" s="362"/>
      <c r="I79" s="362"/>
      <c r="J79" s="362"/>
      <c r="K79" s="362"/>
      <c r="L79" s="362"/>
      <c r="M79" s="362"/>
      <c r="N79" s="362"/>
      <c r="O79" s="362"/>
      <c r="P79" s="362"/>
      <c r="Q79" s="362"/>
      <c r="R79" s="362"/>
      <c r="S79" s="362"/>
      <c r="T79" s="362"/>
      <c r="U79" s="362"/>
      <c r="V79" s="362"/>
      <c r="W79" s="362"/>
      <c r="X79" s="362"/>
      <c r="Y79" s="51"/>
    </row>
    <row r="80" spans="1:25" ht="14.25" hidden="1" customHeight="1">
      <c r="A80" s="36"/>
      <c r="B80" s="70"/>
      <c r="C80" s="69"/>
      <c r="D80" s="53"/>
      <c r="E80" s="363"/>
      <c r="F80" s="363"/>
      <c r="G80" s="363"/>
      <c r="H80" s="363"/>
      <c r="Y80" s="51"/>
    </row>
    <row r="81" spans="1:25" ht="15" hidden="1">
      <c r="A81" s="36"/>
      <c r="B81" s="70"/>
      <c r="C81" s="69"/>
      <c r="D81" s="53"/>
      <c r="E81" s="597" t="s">
        <v>393</v>
      </c>
      <c r="F81" s="597"/>
      <c r="G81" s="597"/>
      <c r="H81" s="597"/>
      <c r="I81" s="597"/>
      <c r="J81" s="597"/>
      <c r="K81" s="597"/>
      <c r="L81" s="597"/>
      <c r="M81" s="597"/>
      <c r="N81" s="597"/>
      <c r="O81" s="597"/>
      <c r="P81" s="597"/>
      <c r="Q81" s="597"/>
      <c r="R81" s="597"/>
      <c r="S81" s="597"/>
      <c r="T81" s="597"/>
      <c r="U81" s="597"/>
      <c r="V81" s="36"/>
      <c r="W81" s="36"/>
      <c r="X81" s="36"/>
      <c r="Y81" s="51"/>
    </row>
    <row r="82" spans="1:25" ht="15" hidden="1" customHeight="1">
      <c r="A82" s="36"/>
      <c r="B82" s="70"/>
      <c r="C82" s="69"/>
      <c r="D82" s="53"/>
      <c r="E82" s="598"/>
      <c r="F82" s="598"/>
      <c r="G82" s="598"/>
      <c r="H82" s="594"/>
      <c r="I82" s="595"/>
      <c r="J82" s="595"/>
      <c r="K82" s="595"/>
      <c r="L82" s="595"/>
      <c r="M82" s="595"/>
      <c r="N82" s="595"/>
      <c r="O82" s="595"/>
      <c r="P82" s="595"/>
      <c r="Q82" s="595"/>
      <c r="R82" s="595"/>
      <c r="S82" s="595"/>
      <c r="T82" s="595"/>
      <c r="U82" s="595"/>
      <c r="V82" s="595"/>
      <c r="W82" s="595"/>
      <c r="X82" s="595"/>
      <c r="Y82" s="51"/>
    </row>
    <row r="83" spans="1:25" ht="15" hidden="1" customHeight="1">
      <c r="A83" s="36"/>
      <c r="B83" s="70"/>
      <c r="C83" s="69"/>
      <c r="D83" s="53"/>
      <c r="Y83" s="51"/>
    </row>
    <row r="84" spans="1:25" ht="15" hidden="1" customHeight="1">
      <c r="A84" s="36"/>
      <c r="B84" s="70"/>
      <c r="C84" s="69"/>
      <c r="D84" s="53"/>
      <c r="E84" s="62"/>
      <c r="F84" s="60"/>
      <c r="G84" s="61"/>
      <c r="H84" s="593"/>
      <c r="I84" s="593"/>
      <c r="J84" s="593"/>
      <c r="K84" s="593"/>
      <c r="L84" s="593"/>
      <c r="M84" s="593"/>
      <c r="N84" s="593"/>
      <c r="O84" s="593"/>
      <c r="P84" s="593"/>
      <c r="Q84" s="593"/>
      <c r="R84" s="593"/>
      <c r="S84" s="593"/>
      <c r="T84" s="593"/>
      <c r="U84" s="593"/>
      <c r="V84" s="593"/>
      <c r="W84" s="593"/>
      <c r="X84" s="593"/>
      <c r="Y84" s="51"/>
    </row>
    <row r="85" spans="1:25" ht="15" hidden="1">
      <c r="A85" s="36"/>
      <c r="B85" s="70"/>
      <c r="C85" s="69"/>
      <c r="D85" s="53"/>
      <c r="E85" s="52"/>
      <c r="F85" s="52"/>
      <c r="G85" s="52"/>
      <c r="H85" s="59"/>
      <c r="I85" s="59"/>
      <c r="J85" s="59"/>
      <c r="K85" s="59"/>
      <c r="L85" s="59"/>
      <c r="M85" s="59"/>
      <c r="N85" s="59"/>
      <c r="O85" s="59"/>
      <c r="P85" s="59"/>
      <c r="Q85" s="59"/>
      <c r="R85" s="59"/>
      <c r="S85" s="59"/>
      <c r="T85" s="59"/>
      <c r="U85" s="59"/>
      <c r="V85" s="59"/>
      <c r="W85" s="52"/>
      <c r="X85" s="52"/>
      <c r="Y85" s="51"/>
    </row>
    <row r="86" spans="1:25" ht="15" hidden="1">
      <c r="A86" s="36"/>
      <c r="B86" s="70"/>
      <c r="C86" s="69"/>
      <c r="D86" s="53"/>
      <c r="E86" s="52"/>
      <c r="F86" s="52"/>
      <c r="G86" s="52"/>
      <c r="H86" s="52"/>
      <c r="I86" s="52"/>
      <c r="J86" s="52"/>
      <c r="K86" s="52"/>
      <c r="L86" s="52"/>
      <c r="M86" s="52"/>
      <c r="N86" s="52"/>
      <c r="O86" s="52"/>
      <c r="P86" s="52"/>
      <c r="Q86" s="52"/>
      <c r="R86" s="52"/>
      <c r="S86" s="52"/>
      <c r="T86" s="52"/>
      <c r="U86" s="52"/>
      <c r="V86" s="52"/>
      <c r="W86" s="52"/>
      <c r="X86" s="52"/>
      <c r="Y86" s="51"/>
    </row>
    <row r="87" spans="1:25" ht="15" hidden="1">
      <c r="A87" s="36"/>
      <c r="B87" s="70"/>
      <c r="C87" s="69"/>
      <c r="D87" s="53"/>
      <c r="E87" s="52"/>
      <c r="F87" s="52"/>
      <c r="G87" s="52"/>
      <c r="H87" s="52"/>
      <c r="I87" s="52"/>
      <c r="J87" s="52"/>
      <c r="K87" s="52"/>
      <c r="L87" s="52"/>
      <c r="M87" s="52"/>
      <c r="N87" s="52"/>
      <c r="O87" s="52"/>
      <c r="P87" s="52"/>
      <c r="Q87" s="52"/>
      <c r="R87" s="52"/>
      <c r="S87" s="52"/>
      <c r="T87" s="52"/>
      <c r="U87" s="52"/>
      <c r="V87" s="52"/>
      <c r="W87" s="52"/>
      <c r="X87" s="52"/>
      <c r="Y87" s="51"/>
    </row>
    <row r="88" spans="1:25" ht="15" hidden="1">
      <c r="A88" s="36"/>
      <c r="B88" s="70"/>
      <c r="C88" s="69"/>
      <c r="D88" s="53"/>
      <c r="E88" s="52"/>
      <c r="F88" s="52"/>
      <c r="G88" s="52"/>
      <c r="H88" s="52"/>
      <c r="I88" s="52"/>
      <c r="J88" s="52"/>
      <c r="K88" s="52"/>
      <c r="L88" s="52"/>
      <c r="M88" s="52"/>
      <c r="N88" s="52"/>
      <c r="O88" s="52"/>
      <c r="P88" s="52"/>
      <c r="Q88" s="52"/>
      <c r="R88" s="52"/>
      <c r="S88" s="52"/>
      <c r="T88" s="52"/>
      <c r="U88" s="52"/>
      <c r="V88" s="52"/>
      <c r="W88" s="52"/>
      <c r="X88" s="52"/>
      <c r="Y88" s="51"/>
    </row>
    <row r="89" spans="1:25" ht="15" hidden="1">
      <c r="A89" s="36"/>
      <c r="B89" s="70"/>
      <c r="C89" s="69"/>
      <c r="D89" s="53"/>
      <c r="E89" s="52"/>
      <c r="F89" s="52"/>
      <c r="G89" s="52"/>
      <c r="H89" s="52"/>
      <c r="I89" s="52"/>
      <c r="J89" s="52"/>
      <c r="K89" s="52"/>
      <c r="L89" s="52"/>
      <c r="M89" s="52"/>
      <c r="N89" s="52"/>
      <c r="O89" s="52"/>
      <c r="P89" s="52"/>
      <c r="Q89" s="52"/>
      <c r="R89" s="52"/>
      <c r="S89" s="52"/>
      <c r="T89" s="52"/>
      <c r="U89" s="52"/>
      <c r="V89" s="52"/>
      <c r="W89" s="52"/>
      <c r="X89" s="52"/>
      <c r="Y89" s="51"/>
    </row>
    <row r="90" spans="1:25" ht="15" hidden="1">
      <c r="A90" s="36"/>
      <c r="B90" s="70"/>
      <c r="C90" s="69"/>
      <c r="D90" s="53"/>
      <c r="E90" s="52"/>
      <c r="F90" s="52"/>
      <c r="G90" s="52"/>
      <c r="H90" s="52"/>
      <c r="I90" s="52"/>
      <c r="J90" s="52"/>
      <c r="K90" s="52"/>
      <c r="L90" s="52"/>
      <c r="M90" s="52"/>
      <c r="N90" s="52"/>
      <c r="O90" s="52"/>
      <c r="P90" s="52"/>
      <c r="Q90" s="52"/>
      <c r="R90" s="52"/>
      <c r="S90" s="52"/>
      <c r="T90" s="52"/>
      <c r="U90" s="52"/>
      <c r="V90" s="52"/>
      <c r="W90" s="52"/>
      <c r="X90" s="52"/>
      <c r="Y90" s="51"/>
    </row>
    <row r="91" spans="1:25" ht="15" hidden="1">
      <c r="A91" s="36"/>
      <c r="B91" s="70"/>
      <c r="C91" s="69"/>
      <c r="D91" s="53"/>
      <c r="E91" s="52"/>
      <c r="F91" s="52"/>
      <c r="G91" s="52"/>
      <c r="H91" s="52"/>
      <c r="I91" s="52"/>
      <c r="J91" s="52"/>
      <c r="K91" s="52"/>
      <c r="L91" s="52"/>
      <c r="M91" s="52"/>
      <c r="N91" s="52"/>
      <c r="O91" s="52"/>
      <c r="P91" s="52"/>
      <c r="Q91" s="52"/>
      <c r="R91" s="52"/>
      <c r="S91" s="52"/>
      <c r="T91" s="52"/>
      <c r="U91" s="52"/>
      <c r="V91" s="52"/>
      <c r="W91" s="52"/>
      <c r="X91" s="52"/>
      <c r="Y91" s="51"/>
    </row>
    <row r="92" spans="1:25" ht="15" hidden="1">
      <c r="A92" s="36"/>
      <c r="B92" s="70"/>
      <c r="C92" s="69"/>
      <c r="D92" s="53"/>
      <c r="E92" s="52"/>
      <c r="F92" s="52"/>
      <c r="G92" s="52"/>
      <c r="H92" s="52"/>
      <c r="I92" s="52"/>
      <c r="J92" s="52"/>
      <c r="K92" s="52"/>
      <c r="L92" s="52"/>
      <c r="M92" s="52"/>
      <c r="N92" s="52"/>
      <c r="O92" s="52"/>
      <c r="P92" s="52"/>
      <c r="Q92" s="52"/>
      <c r="R92" s="52"/>
      <c r="S92" s="52"/>
      <c r="T92" s="52"/>
      <c r="U92" s="52"/>
      <c r="V92" s="52"/>
      <c r="W92" s="52"/>
      <c r="X92" s="52"/>
      <c r="Y92" s="51"/>
    </row>
    <row r="93" spans="1:25" ht="15" hidden="1">
      <c r="A93" s="36"/>
      <c r="B93" s="70"/>
      <c r="C93" s="69"/>
      <c r="D93" s="53"/>
      <c r="E93" s="52"/>
      <c r="F93" s="52"/>
      <c r="G93" s="52"/>
      <c r="H93" s="52"/>
      <c r="I93" s="52"/>
      <c r="J93" s="52"/>
      <c r="K93" s="52"/>
      <c r="L93" s="52"/>
      <c r="M93" s="52"/>
      <c r="N93" s="52"/>
      <c r="O93" s="52"/>
      <c r="P93" s="52"/>
      <c r="Q93" s="52"/>
      <c r="R93" s="52"/>
      <c r="S93" s="52"/>
      <c r="T93" s="52"/>
      <c r="U93" s="52"/>
      <c r="V93" s="52"/>
      <c r="W93" s="52"/>
      <c r="X93" s="52"/>
      <c r="Y93" s="51"/>
    </row>
    <row r="94" spans="1:25" ht="15" hidden="1">
      <c r="A94" s="36"/>
      <c r="B94" s="70"/>
      <c r="C94" s="69"/>
      <c r="D94" s="53"/>
      <c r="E94" s="52"/>
      <c r="F94" s="52"/>
      <c r="G94" s="52"/>
      <c r="H94" s="52"/>
      <c r="I94" s="52"/>
      <c r="J94" s="52"/>
      <c r="K94" s="52"/>
      <c r="L94" s="52"/>
      <c r="M94" s="52"/>
      <c r="N94" s="52"/>
      <c r="O94" s="52"/>
      <c r="P94" s="52"/>
      <c r="Q94" s="52"/>
      <c r="R94" s="52"/>
      <c r="S94" s="52"/>
      <c r="T94" s="52"/>
      <c r="U94" s="52"/>
      <c r="V94" s="52"/>
      <c r="W94" s="52"/>
      <c r="X94" s="52"/>
      <c r="Y94" s="51"/>
    </row>
    <row r="95" spans="1:25" ht="15" hidden="1">
      <c r="A95" s="36"/>
      <c r="B95" s="70"/>
      <c r="C95" s="69"/>
      <c r="D95" s="53"/>
      <c r="E95" s="52"/>
      <c r="F95" s="52"/>
      <c r="G95" s="52"/>
      <c r="H95" s="52"/>
      <c r="I95" s="52"/>
      <c r="J95" s="52"/>
      <c r="K95" s="52"/>
      <c r="L95" s="52"/>
      <c r="M95" s="52"/>
      <c r="N95" s="52"/>
      <c r="O95" s="52"/>
      <c r="P95" s="52"/>
      <c r="Q95" s="52"/>
      <c r="R95" s="52"/>
      <c r="S95" s="52"/>
      <c r="T95" s="52"/>
      <c r="U95" s="52"/>
      <c r="V95" s="52"/>
      <c r="W95" s="52"/>
      <c r="X95" s="52"/>
      <c r="Y95" s="51"/>
    </row>
    <row r="96" spans="1:25" ht="27" hidden="1" customHeight="1">
      <c r="A96" s="36"/>
      <c r="B96" s="70"/>
      <c r="C96" s="69"/>
      <c r="D96" s="58"/>
      <c r="E96" s="57"/>
      <c r="F96" s="57"/>
      <c r="G96" s="57"/>
      <c r="H96" s="57"/>
      <c r="I96" s="57"/>
      <c r="J96" s="57"/>
      <c r="K96" s="57"/>
      <c r="L96" s="57"/>
      <c r="M96" s="57"/>
      <c r="N96" s="57"/>
      <c r="O96" s="57"/>
      <c r="P96" s="57"/>
      <c r="Q96" s="57"/>
      <c r="R96" s="57"/>
      <c r="S96" s="57"/>
      <c r="T96" s="57"/>
      <c r="U96" s="57"/>
      <c r="V96" s="57"/>
      <c r="W96" s="57"/>
      <c r="X96" s="57"/>
      <c r="Y96" s="51"/>
    </row>
    <row r="97" spans="1:27" ht="15" hidden="1">
      <c r="A97" s="36"/>
      <c r="B97" s="70"/>
      <c r="C97" s="69"/>
      <c r="D97" s="58"/>
      <c r="E97" s="57"/>
      <c r="F97" s="57"/>
      <c r="G97" s="57"/>
      <c r="H97" s="57"/>
      <c r="I97" s="57"/>
      <c r="J97" s="57"/>
      <c r="K97" s="57"/>
      <c r="L97" s="57"/>
      <c r="M97" s="57"/>
      <c r="N97" s="57"/>
      <c r="O97" s="57"/>
      <c r="P97" s="57"/>
      <c r="Q97" s="57"/>
      <c r="R97" s="57"/>
      <c r="S97" s="57"/>
      <c r="T97" s="57"/>
      <c r="U97" s="57"/>
      <c r="V97" s="57"/>
      <c r="W97" s="57"/>
      <c r="X97" s="57"/>
      <c r="Y97" s="51"/>
    </row>
    <row r="98" spans="1:27" ht="25.5" hidden="1" customHeight="1">
      <c r="A98" s="36"/>
      <c r="B98" s="70"/>
      <c r="C98" s="69"/>
      <c r="D98" s="53"/>
      <c r="E98" s="601" t="s">
        <v>234</v>
      </c>
      <c r="F98" s="601"/>
      <c r="G98" s="601"/>
      <c r="H98" s="601"/>
      <c r="I98" s="601"/>
      <c r="J98" s="601"/>
      <c r="K98" s="601"/>
      <c r="L98" s="601"/>
      <c r="M98" s="601"/>
      <c r="N98" s="601"/>
      <c r="O98" s="601"/>
      <c r="P98" s="601"/>
      <c r="Q98" s="601"/>
      <c r="R98" s="601"/>
      <c r="S98" s="601"/>
      <c r="T98" s="601"/>
      <c r="U98" s="601"/>
      <c r="V98" s="601"/>
      <c r="W98" s="601"/>
      <c r="X98" s="601"/>
      <c r="Y98" s="51"/>
    </row>
    <row r="99" spans="1:27" ht="15" hidden="1" customHeight="1">
      <c r="A99" s="36"/>
      <c r="B99" s="70"/>
      <c r="C99" s="69"/>
      <c r="D99" s="53"/>
      <c r="E99" s="52"/>
      <c r="F99" s="52"/>
      <c r="G99" s="52"/>
      <c r="H99" s="55"/>
      <c r="I99" s="55"/>
      <c r="J99" s="55"/>
      <c r="K99" s="55"/>
      <c r="L99" s="55"/>
      <c r="M99" s="55"/>
      <c r="N99" s="55"/>
      <c r="O99" s="54"/>
      <c r="P99" s="54"/>
      <c r="Q99" s="54"/>
      <c r="R99" s="54"/>
      <c r="S99" s="54"/>
      <c r="T99" s="54"/>
      <c r="U99" s="52"/>
      <c r="V99" s="52"/>
      <c r="W99" s="52"/>
      <c r="X99" s="52"/>
      <c r="Y99" s="51"/>
    </row>
    <row r="100" spans="1:27" ht="15" hidden="1" customHeight="1">
      <c r="A100" s="36"/>
      <c r="B100" s="70"/>
      <c r="C100" s="69"/>
      <c r="D100" s="53"/>
      <c r="E100" s="56"/>
      <c r="F100" s="600" t="s">
        <v>233</v>
      </c>
      <c r="G100" s="600"/>
      <c r="H100" s="600"/>
      <c r="I100" s="600"/>
      <c r="J100" s="600"/>
      <c r="K100" s="600"/>
      <c r="L100" s="600"/>
      <c r="M100" s="600"/>
      <c r="N100" s="600"/>
      <c r="O100" s="600"/>
      <c r="P100" s="600"/>
      <c r="Q100" s="600"/>
      <c r="R100" s="600"/>
      <c r="S100" s="600"/>
      <c r="T100" s="54"/>
      <c r="U100" s="52"/>
      <c r="V100" s="52"/>
      <c r="W100" s="52"/>
      <c r="X100" s="52"/>
      <c r="Y100" s="51"/>
      <c r="AA100" s="71" t="s">
        <v>231</v>
      </c>
    </row>
    <row r="101" spans="1:27" ht="15" hidden="1" customHeight="1">
      <c r="A101" s="36"/>
      <c r="B101" s="70"/>
      <c r="C101" s="69"/>
      <c r="D101" s="53"/>
      <c r="E101" s="52"/>
      <c r="F101" s="52"/>
      <c r="G101" s="52"/>
      <c r="H101" s="55"/>
      <c r="I101" s="55"/>
      <c r="J101" s="55"/>
      <c r="K101" s="55"/>
      <c r="L101" s="55"/>
      <c r="M101" s="55"/>
      <c r="N101" s="55"/>
      <c r="O101" s="54"/>
      <c r="P101" s="54"/>
      <c r="Q101" s="54"/>
      <c r="R101" s="54"/>
      <c r="S101" s="54"/>
      <c r="T101" s="54"/>
      <c r="U101" s="52"/>
      <c r="V101" s="52"/>
      <c r="W101" s="52"/>
      <c r="X101" s="52"/>
      <c r="Y101" s="51"/>
    </row>
    <row r="102" spans="1:27" ht="15" hidden="1">
      <c r="A102" s="36"/>
      <c r="B102" s="70"/>
      <c r="C102" s="69"/>
      <c r="D102" s="53"/>
      <c r="E102" s="52"/>
      <c r="F102" s="600" t="s">
        <v>232</v>
      </c>
      <c r="G102" s="600"/>
      <c r="H102" s="600"/>
      <c r="I102" s="600"/>
      <c r="J102" s="600"/>
      <c r="K102" s="600"/>
      <c r="L102" s="600"/>
      <c r="M102" s="600"/>
      <c r="N102" s="600"/>
      <c r="O102" s="600"/>
      <c r="P102" s="600"/>
      <c r="Q102" s="600"/>
      <c r="R102" s="600"/>
      <c r="S102" s="600"/>
      <c r="T102" s="600"/>
      <c r="U102" s="600"/>
      <c r="V102" s="600"/>
      <c r="W102" s="600"/>
      <c r="X102" s="600"/>
      <c r="Y102" s="51"/>
    </row>
    <row r="103" spans="1:27" ht="15" hidden="1">
      <c r="A103" s="36"/>
      <c r="B103" s="70"/>
      <c r="C103" s="69"/>
      <c r="D103" s="53"/>
      <c r="E103" s="52"/>
      <c r="F103" s="52"/>
      <c r="G103" s="52"/>
      <c r="H103" s="52"/>
      <c r="I103" s="52"/>
      <c r="J103" s="52"/>
      <c r="K103" s="52"/>
      <c r="L103" s="52"/>
      <c r="M103" s="52"/>
      <c r="N103" s="52"/>
      <c r="O103" s="52"/>
      <c r="P103" s="52"/>
      <c r="Q103" s="52"/>
      <c r="R103" s="52"/>
      <c r="S103" s="52"/>
      <c r="T103" s="52"/>
      <c r="U103" s="52"/>
      <c r="V103" s="52"/>
      <c r="W103" s="52"/>
      <c r="X103" s="52"/>
      <c r="Y103" s="51"/>
    </row>
    <row r="104" spans="1:27" ht="15" hidden="1">
      <c r="A104" s="36"/>
      <c r="B104" s="70"/>
      <c r="C104" s="69"/>
      <c r="D104" s="53"/>
      <c r="E104" s="52"/>
      <c r="F104" s="52"/>
      <c r="G104" s="52"/>
      <c r="H104" s="52"/>
      <c r="I104" s="52"/>
      <c r="J104" s="52"/>
      <c r="K104" s="52"/>
      <c r="L104" s="52"/>
      <c r="M104" s="52"/>
      <c r="N104" s="52"/>
      <c r="O104" s="52"/>
      <c r="P104" s="52"/>
      <c r="Q104" s="52"/>
      <c r="R104" s="52"/>
      <c r="S104" s="52"/>
      <c r="T104" s="52"/>
      <c r="U104" s="52"/>
      <c r="V104" s="52"/>
      <c r="W104" s="52"/>
      <c r="X104" s="52"/>
      <c r="Y104" s="51"/>
    </row>
    <row r="105" spans="1:27" ht="15" hidden="1">
      <c r="A105" s="36"/>
      <c r="B105" s="70"/>
      <c r="C105" s="69"/>
      <c r="D105" s="53"/>
      <c r="E105" s="52"/>
      <c r="F105" s="52"/>
      <c r="G105" s="52"/>
      <c r="H105" s="52"/>
      <c r="I105" s="52"/>
      <c r="J105" s="52"/>
      <c r="K105" s="52"/>
      <c r="L105" s="52"/>
      <c r="M105" s="52"/>
      <c r="N105" s="52"/>
      <c r="O105" s="52"/>
      <c r="P105" s="52"/>
      <c r="Q105" s="52"/>
      <c r="R105" s="52"/>
      <c r="S105" s="52"/>
      <c r="T105" s="52"/>
      <c r="U105" s="52"/>
      <c r="V105" s="52"/>
      <c r="W105" s="52"/>
      <c r="X105" s="52"/>
      <c r="Y105" s="51"/>
    </row>
    <row r="106" spans="1:27" ht="15" hidden="1">
      <c r="A106" s="36"/>
      <c r="B106" s="70"/>
      <c r="C106" s="69"/>
      <c r="D106" s="53"/>
      <c r="E106" s="52"/>
      <c r="F106" s="52"/>
      <c r="G106" s="52"/>
      <c r="H106" s="52"/>
      <c r="I106" s="52"/>
      <c r="J106" s="52"/>
      <c r="K106" s="52"/>
      <c r="L106" s="52"/>
      <c r="M106" s="52"/>
      <c r="N106" s="52"/>
      <c r="O106" s="52"/>
      <c r="P106" s="52"/>
      <c r="Q106" s="52"/>
      <c r="R106" s="52"/>
      <c r="S106" s="52"/>
      <c r="T106" s="52"/>
      <c r="U106" s="52"/>
      <c r="V106" s="52"/>
      <c r="W106" s="52"/>
      <c r="X106" s="52"/>
      <c r="Y106" s="51"/>
    </row>
    <row r="107" spans="1:27" ht="15" hidden="1">
      <c r="A107" s="36"/>
      <c r="B107" s="70"/>
      <c r="C107" s="69"/>
      <c r="D107" s="53"/>
      <c r="E107" s="52"/>
      <c r="F107" s="52"/>
      <c r="G107" s="52"/>
      <c r="H107" s="52"/>
      <c r="I107" s="52"/>
      <c r="J107" s="52"/>
      <c r="K107" s="52"/>
      <c r="L107" s="52"/>
      <c r="M107" s="52"/>
      <c r="N107" s="52"/>
      <c r="O107" s="52"/>
      <c r="P107" s="52"/>
      <c r="Q107" s="52"/>
      <c r="R107" s="52"/>
      <c r="S107" s="52"/>
      <c r="T107" s="52"/>
      <c r="U107" s="52"/>
      <c r="V107" s="52"/>
      <c r="W107" s="52"/>
      <c r="X107" s="52"/>
      <c r="Y107" s="51"/>
    </row>
    <row r="108" spans="1:27" ht="15" hidden="1">
      <c r="A108" s="36"/>
      <c r="B108" s="70"/>
      <c r="C108" s="69"/>
      <c r="D108" s="53"/>
      <c r="E108" s="52"/>
      <c r="F108" s="52"/>
      <c r="G108" s="52"/>
      <c r="H108" s="52"/>
      <c r="I108" s="52"/>
      <c r="J108" s="52"/>
      <c r="K108" s="52"/>
      <c r="L108" s="52"/>
      <c r="M108" s="52"/>
      <c r="N108" s="52"/>
      <c r="O108" s="52"/>
      <c r="P108" s="52"/>
      <c r="Q108" s="52"/>
      <c r="R108" s="52"/>
      <c r="S108" s="52"/>
      <c r="T108" s="52"/>
      <c r="U108" s="52"/>
      <c r="V108" s="52"/>
      <c r="W108" s="52"/>
      <c r="X108" s="52"/>
      <c r="Y108" s="51"/>
    </row>
    <row r="109" spans="1:27" ht="15" hidden="1">
      <c r="A109" s="36"/>
      <c r="B109" s="70"/>
      <c r="C109" s="69"/>
      <c r="D109" s="53"/>
      <c r="E109" s="52"/>
      <c r="F109" s="52"/>
      <c r="G109" s="52"/>
      <c r="H109" s="52"/>
      <c r="I109" s="52"/>
      <c r="J109" s="52"/>
      <c r="K109" s="52"/>
      <c r="L109" s="52"/>
      <c r="M109" s="52"/>
      <c r="N109" s="52"/>
      <c r="O109" s="52"/>
      <c r="P109" s="52"/>
      <c r="Q109" s="52"/>
      <c r="R109" s="52"/>
      <c r="S109" s="52"/>
      <c r="T109" s="52"/>
      <c r="U109" s="52"/>
      <c r="V109" s="52"/>
      <c r="W109" s="52"/>
      <c r="X109" s="52"/>
      <c r="Y109" s="51"/>
    </row>
    <row r="110" spans="1:27" ht="15" hidden="1">
      <c r="A110" s="36"/>
      <c r="B110" s="70"/>
      <c r="C110" s="69"/>
      <c r="D110" s="53"/>
      <c r="E110" s="52"/>
      <c r="F110" s="52"/>
      <c r="G110" s="52"/>
      <c r="H110" s="52"/>
      <c r="I110" s="52"/>
      <c r="J110" s="52"/>
      <c r="K110" s="52"/>
      <c r="L110" s="52"/>
      <c r="M110" s="52"/>
      <c r="N110" s="52"/>
      <c r="O110" s="52"/>
      <c r="P110" s="52"/>
      <c r="Q110" s="52"/>
      <c r="R110" s="52"/>
      <c r="S110" s="52"/>
      <c r="T110" s="52"/>
      <c r="U110" s="52"/>
      <c r="V110" s="52"/>
      <c r="W110" s="52"/>
      <c r="X110" s="52"/>
      <c r="Y110" s="51"/>
    </row>
    <row r="111" spans="1:27" ht="30" hidden="1" customHeight="1">
      <c r="A111" s="36"/>
      <c r="B111" s="70"/>
      <c r="C111" s="69"/>
      <c r="D111" s="53"/>
      <c r="E111" s="52"/>
      <c r="F111" s="52"/>
      <c r="G111" s="52"/>
      <c r="H111" s="52"/>
      <c r="I111" s="52"/>
      <c r="J111" s="52"/>
      <c r="K111" s="52"/>
      <c r="L111" s="52"/>
      <c r="M111" s="52"/>
      <c r="N111" s="52"/>
      <c r="O111" s="52"/>
      <c r="P111" s="52"/>
      <c r="Q111" s="52"/>
      <c r="R111" s="52"/>
      <c r="S111" s="52"/>
      <c r="T111" s="52"/>
      <c r="U111" s="52"/>
      <c r="V111" s="52"/>
      <c r="W111" s="52"/>
      <c r="X111" s="52"/>
      <c r="Y111" s="51"/>
    </row>
    <row r="112" spans="1:27" ht="31.5" hidden="1" customHeight="1">
      <c r="A112" s="36"/>
      <c r="B112" s="70"/>
      <c r="C112" s="69"/>
      <c r="D112" s="53"/>
      <c r="E112" s="52"/>
      <c r="F112" s="52"/>
      <c r="G112" s="52"/>
      <c r="H112" s="52"/>
      <c r="I112" s="52"/>
      <c r="J112" s="52"/>
      <c r="K112" s="52"/>
      <c r="L112" s="52"/>
      <c r="M112" s="52"/>
      <c r="N112" s="52"/>
      <c r="O112" s="52"/>
      <c r="P112" s="52"/>
      <c r="Q112" s="52"/>
      <c r="R112" s="52"/>
      <c r="S112" s="52"/>
      <c r="T112" s="52"/>
      <c r="U112" s="52"/>
      <c r="V112" s="52"/>
      <c r="W112" s="52"/>
      <c r="X112" s="52"/>
      <c r="Y112" s="51"/>
    </row>
    <row r="113" spans="1:25" ht="15" customHeight="1">
      <c r="A113" s="36"/>
      <c r="B113" s="68"/>
      <c r="C113" s="67"/>
      <c r="D113" s="50"/>
      <c r="E113" s="49"/>
      <c r="F113" s="49"/>
      <c r="G113" s="49"/>
      <c r="H113" s="49"/>
      <c r="I113" s="49"/>
      <c r="J113" s="49"/>
      <c r="K113" s="49"/>
      <c r="L113" s="49"/>
      <c r="M113" s="49"/>
      <c r="N113" s="49"/>
      <c r="O113" s="49"/>
      <c r="P113" s="49"/>
      <c r="Q113" s="49"/>
      <c r="R113" s="49"/>
      <c r="S113" s="49"/>
      <c r="T113" s="49"/>
      <c r="U113" s="49"/>
      <c r="V113" s="49"/>
      <c r="W113" s="49"/>
      <c r="X113" s="49"/>
      <c r="Y113" s="48"/>
    </row>
  </sheetData>
  <sheetProtection algorithmName="SHA-512" hashValue="Ron3DsEkw/NmouUf/JVuRg0CpEqiUf84kBTnIOh1fnTfEka0q82OeRUg4jf0l0+KF1Grt1zVU/yFftKYrTv4YQ==" saltValue="N9eMnRneqsZY29zVVfWJcQ==" spinCount="100000" sheet="1" objects="1" scenarios="1" formatColumns="0" formatRows="0"/>
  <dataConsolidate link="1"/>
  <mergeCells count="28">
    <mergeCell ref="B2:G2"/>
    <mergeCell ref="B3:C3"/>
    <mergeCell ref="E7:X19"/>
    <mergeCell ref="P23:W23"/>
    <mergeCell ref="E58:U58"/>
    <mergeCell ref="B5:Y5"/>
    <mergeCell ref="E41:X45"/>
    <mergeCell ref="F21:M21"/>
    <mergeCell ref="P21:X21"/>
    <mergeCell ref="P22:X22"/>
    <mergeCell ref="E35:X39"/>
    <mergeCell ref="F22:M22"/>
    <mergeCell ref="E40:X40"/>
    <mergeCell ref="F102:X102"/>
    <mergeCell ref="F100:S100"/>
    <mergeCell ref="E82:G82"/>
    <mergeCell ref="E98:X98"/>
    <mergeCell ref="E81:U81"/>
    <mergeCell ref="H84:X84"/>
    <mergeCell ref="H60:X60"/>
    <mergeCell ref="H82:X82"/>
    <mergeCell ref="E46:X57"/>
    <mergeCell ref="E70:T70"/>
    <mergeCell ref="E60:G60"/>
    <mergeCell ref="H59:X59"/>
    <mergeCell ref="E59:G59"/>
    <mergeCell ref="E71:T71"/>
    <mergeCell ref="H61:X61"/>
  </mergeCells>
  <phoneticPr fontId="9" type="noConversion"/>
  <hyperlinks>
    <hyperlink ref="E81:U81" location="Инструкция!A1" tooltip="http://sp.eias.ru/index.php?a=add&amp;catid=76" display="Обратиться за помощью в службу технической поддержки" xr:uid="{00000000-0004-0000-0100-000000000000}"/>
    <hyperlink ref="E58:U58" location="Инструкция!A1" tooltip="http://sp.eias.ru/index.php?a=add&amp;catid=76" display="Обратиться за помощью в службу технической поддержки" xr:uid="{00000000-0004-0000-0100-000001000000}"/>
    <hyperlink ref="E70:T70" location="Инструкция!A1" tooltip="http://support.eias.ru/knowledgebase.php?article=28" display="Инструкция по загрузке сопроводительных материалов" xr:uid="{00000000-0004-0000-0100-000002000000}"/>
    <hyperlink ref="E71:T71" location="Инструкция!A1" tooltip="http://eias.ru/files/shablon/FAS_JKH_OPEN_INFO_REQUEST_WARM.pdf" display="Инструкция по работе с отчетной формой" xr:uid="{00000000-0004-0000-01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3.7109375" style="31" customWidth="1"/>
    <col min="16" max="17" width="1.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35" width="10.5703125" style="173"/>
    <col min="36" max="256" width="10.5703125" style="31"/>
    <col min="257" max="264" width="0" style="31" hidden="1" customWidth="1"/>
    <col min="265" max="267" width="3.7109375" style="31" customWidth="1"/>
    <col min="268" max="268" width="12.7109375" style="31" customWidth="1"/>
    <col min="269" max="269" width="47.42578125" style="31" customWidth="1"/>
    <col min="270"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512" width="10.5703125" style="31"/>
    <col min="513" max="520" width="0" style="31" hidden="1" customWidth="1"/>
    <col min="521" max="523" width="3.7109375" style="31" customWidth="1"/>
    <col min="524" max="524" width="12.7109375" style="31" customWidth="1"/>
    <col min="525" max="525" width="47.42578125" style="31" customWidth="1"/>
    <col min="526"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768" width="10.5703125" style="31"/>
    <col min="769" max="776" width="0" style="31" hidden="1" customWidth="1"/>
    <col min="777" max="779" width="3.7109375" style="31" customWidth="1"/>
    <col min="780" max="780" width="12.7109375" style="31" customWidth="1"/>
    <col min="781" max="781" width="47.42578125" style="31" customWidth="1"/>
    <col min="782"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1024" width="10.5703125" style="31"/>
    <col min="1025" max="1032" width="0" style="31" hidden="1" customWidth="1"/>
    <col min="1033" max="1035" width="3.7109375" style="31" customWidth="1"/>
    <col min="1036" max="1036" width="12.7109375" style="31" customWidth="1"/>
    <col min="1037" max="1037" width="47.42578125" style="31" customWidth="1"/>
    <col min="1038"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280" width="10.5703125" style="31"/>
    <col min="1281" max="1288" width="0" style="31" hidden="1" customWidth="1"/>
    <col min="1289" max="1291" width="3.7109375" style="31" customWidth="1"/>
    <col min="1292" max="1292" width="12.7109375" style="31" customWidth="1"/>
    <col min="1293" max="1293" width="47.42578125" style="31" customWidth="1"/>
    <col min="1294"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536" width="10.5703125" style="31"/>
    <col min="1537" max="1544" width="0" style="31" hidden="1" customWidth="1"/>
    <col min="1545" max="1547" width="3.7109375" style="31" customWidth="1"/>
    <col min="1548" max="1548" width="12.7109375" style="31" customWidth="1"/>
    <col min="1549" max="1549" width="47.42578125" style="31" customWidth="1"/>
    <col min="1550"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792" width="10.5703125" style="31"/>
    <col min="1793" max="1800" width="0" style="31" hidden="1" customWidth="1"/>
    <col min="1801" max="1803" width="3.7109375" style="31" customWidth="1"/>
    <col min="1804" max="1804" width="12.7109375" style="31" customWidth="1"/>
    <col min="1805" max="1805" width="47.42578125" style="31" customWidth="1"/>
    <col min="1806"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2048" width="10.5703125" style="31"/>
    <col min="2049" max="2056" width="0" style="31" hidden="1" customWidth="1"/>
    <col min="2057" max="2059" width="3.7109375" style="31" customWidth="1"/>
    <col min="2060" max="2060" width="12.7109375" style="31" customWidth="1"/>
    <col min="2061" max="2061" width="47.42578125" style="31" customWidth="1"/>
    <col min="2062"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304" width="10.5703125" style="31"/>
    <col min="2305" max="2312" width="0" style="31" hidden="1" customWidth="1"/>
    <col min="2313" max="2315" width="3.7109375" style="31" customWidth="1"/>
    <col min="2316" max="2316" width="12.7109375" style="31" customWidth="1"/>
    <col min="2317" max="2317" width="47.42578125" style="31" customWidth="1"/>
    <col min="2318"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560" width="10.5703125" style="31"/>
    <col min="2561" max="2568" width="0" style="31" hidden="1" customWidth="1"/>
    <col min="2569" max="2571" width="3.7109375" style="31" customWidth="1"/>
    <col min="2572" max="2572" width="12.7109375" style="31" customWidth="1"/>
    <col min="2573" max="2573" width="47.42578125" style="31" customWidth="1"/>
    <col min="2574"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816" width="10.5703125" style="31"/>
    <col min="2817" max="2824" width="0" style="31" hidden="1" customWidth="1"/>
    <col min="2825" max="2827" width="3.7109375" style="31" customWidth="1"/>
    <col min="2828" max="2828" width="12.7109375" style="31" customWidth="1"/>
    <col min="2829" max="2829" width="47.42578125" style="31" customWidth="1"/>
    <col min="2830"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3072" width="10.5703125" style="31"/>
    <col min="3073" max="3080" width="0" style="31" hidden="1" customWidth="1"/>
    <col min="3081" max="3083" width="3.7109375" style="31" customWidth="1"/>
    <col min="3084" max="3084" width="12.7109375" style="31" customWidth="1"/>
    <col min="3085" max="3085" width="47.42578125" style="31" customWidth="1"/>
    <col min="3086"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328" width="10.5703125" style="31"/>
    <col min="3329" max="3336" width="0" style="31" hidden="1" customWidth="1"/>
    <col min="3337" max="3339" width="3.7109375" style="31" customWidth="1"/>
    <col min="3340" max="3340" width="12.7109375" style="31" customWidth="1"/>
    <col min="3341" max="3341" width="47.42578125" style="31" customWidth="1"/>
    <col min="3342"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584" width="10.5703125" style="31"/>
    <col min="3585" max="3592" width="0" style="31" hidden="1" customWidth="1"/>
    <col min="3593" max="3595" width="3.7109375" style="31" customWidth="1"/>
    <col min="3596" max="3596" width="12.7109375" style="31" customWidth="1"/>
    <col min="3597" max="3597" width="47.42578125" style="31" customWidth="1"/>
    <col min="3598"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840" width="10.5703125" style="31"/>
    <col min="3841" max="3848" width="0" style="31" hidden="1" customWidth="1"/>
    <col min="3849" max="3851" width="3.7109375" style="31" customWidth="1"/>
    <col min="3852" max="3852" width="12.7109375" style="31" customWidth="1"/>
    <col min="3853" max="3853" width="47.42578125" style="31" customWidth="1"/>
    <col min="3854"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4096" width="10.5703125" style="31"/>
    <col min="4097" max="4104" width="0" style="31" hidden="1" customWidth="1"/>
    <col min="4105" max="4107" width="3.7109375" style="31" customWidth="1"/>
    <col min="4108" max="4108" width="12.7109375" style="31" customWidth="1"/>
    <col min="4109" max="4109" width="47.42578125" style="31" customWidth="1"/>
    <col min="4110"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352" width="10.5703125" style="31"/>
    <col min="4353" max="4360" width="0" style="31" hidden="1" customWidth="1"/>
    <col min="4361" max="4363" width="3.7109375" style="31" customWidth="1"/>
    <col min="4364" max="4364" width="12.7109375" style="31" customWidth="1"/>
    <col min="4365" max="4365" width="47.42578125" style="31" customWidth="1"/>
    <col min="4366"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608" width="10.5703125" style="31"/>
    <col min="4609" max="4616" width="0" style="31" hidden="1" customWidth="1"/>
    <col min="4617" max="4619" width="3.7109375" style="31" customWidth="1"/>
    <col min="4620" max="4620" width="12.7109375" style="31" customWidth="1"/>
    <col min="4621" max="4621" width="47.42578125" style="31" customWidth="1"/>
    <col min="4622"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864" width="10.5703125" style="31"/>
    <col min="4865" max="4872" width="0" style="31" hidden="1" customWidth="1"/>
    <col min="4873" max="4875" width="3.7109375" style="31" customWidth="1"/>
    <col min="4876" max="4876" width="12.7109375" style="31" customWidth="1"/>
    <col min="4877" max="4877" width="47.42578125" style="31" customWidth="1"/>
    <col min="4878"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5120" width="10.5703125" style="31"/>
    <col min="5121" max="5128" width="0" style="31" hidden="1" customWidth="1"/>
    <col min="5129" max="5131" width="3.7109375" style="31" customWidth="1"/>
    <col min="5132" max="5132" width="12.7109375" style="31" customWidth="1"/>
    <col min="5133" max="5133" width="47.42578125" style="31" customWidth="1"/>
    <col min="5134"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376" width="10.5703125" style="31"/>
    <col min="5377" max="5384" width="0" style="31" hidden="1" customWidth="1"/>
    <col min="5385" max="5387" width="3.7109375" style="31" customWidth="1"/>
    <col min="5388" max="5388" width="12.7109375" style="31" customWidth="1"/>
    <col min="5389" max="5389" width="47.42578125" style="31" customWidth="1"/>
    <col min="5390"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632" width="10.5703125" style="31"/>
    <col min="5633" max="5640" width="0" style="31" hidden="1" customWidth="1"/>
    <col min="5641" max="5643" width="3.7109375" style="31" customWidth="1"/>
    <col min="5644" max="5644" width="12.7109375" style="31" customWidth="1"/>
    <col min="5645" max="5645" width="47.42578125" style="31" customWidth="1"/>
    <col min="5646"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888" width="10.5703125" style="31"/>
    <col min="5889" max="5896" width="0" style="31" hidden="1" customWidth="1"/>
    <col min="5897" max="5899" width="3.7109375" style="31" customWidth="1"/>
    <col min="5900" max="5900" width="12.7109375" style="31" customWidth="1"/>
    <col min="5901" max="5901" width="47.42578125" style="31" customWidth="1"/>
    <col min="5902"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6144" width="10.5703125" style="31"/>
    <col min="6145" max="6152" width="0" style="31" hidden="1" customWidth="1"/>
    <col min="6153" max="6155" width="3.7109375" style="31" customWidth="1"/>
    <col min="6156" max="6156" width="12.7109375" style="31" customWidth="1"/>
    <col min="6157" max="6157" width="47.42578125" style="31" customWidth="1"/>
    <col min="6158"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400" width="10.5703125" style="31"/>
    <col min="6401" max="6408" width="0" style="31" hidden="1" customWidth="1"/>
    <col min="6409" max="6411" width="3.7109375" style="31" customWidth="1"/>
    <col min="6412" max="6412" width="12.7109375" style="31" customWidth="1"/>
    <col min="6413" max="6413" width="47.42578125" style="31" customWidth="1"/>
    <col min="6414"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656" width="10.5703125" style="31"/>
    <col min="6657" max="6664" width="0" style="31" hidden="1" customWidth="1"/>
    <col min="6665" max="6667" width="3.7109375" style="31" customWidth="1"/>
    <col min="6668" max="6668" width="12.7109375" style="31" customWidth="1"/>
    <col min="6669" max="6669" width="47.42578125" style="31" customWidth="1"/>
    <col min="6670"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912" width="10.5703125" style="31"/>
    <col min="6913" max="6920" width="0" style="31" hidden="1" customWidth="1"/>
    <col min="6921" max="6923" width="3.7109375" style="31" customWidth="1"/>
    <col min="6924" max="6924" width="12.7109375" style="31" customWidth="1"/>
    <col min="6925" max="6925" width="47.42578125" style="31" customWidth="1"/>
    <col min="6926"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7168" width="10.5703125" style="31"/>
    <col min="7169" max="7176" width="0" style="31" hidden="1" customWidth="1"/>
    <col min="7177" max="7179" width="3.7109375" style="31" customWidth="1"/>
    <col min="7180" max="7180" width="12.7109375" style="31" customWidth="1"/>
    <col min="7181" max="7181" width="47.42578125" style="31" customWidth="1"/>
    <col min="7182"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424" width="10.5703125" style="31"/>
    <col min="7425" max="7432" width="0" style="31" hidden="1" customWidth="1"/>
    <col min="7433" max="7435" width="3.7109375" style="31" customWidth="1"/>
    <col min="7436" max="7436" width="12.7109375" style="31" customWidth="1"/>
    <col min="7437" max="7437" width="47.42578125" style="31" customWidth="1"/>
    <col min="7438"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680" width="10.5703125" style="31"/>
    <col min="7681" max="7688" width="0" style="31" hidden="1" customWidth="1"/>
    <col min="7689" max="7691" width="3.7109375" style="31" customWidth="1"/>
    <col min="7692" max="7692" width="12.7109375" style="31" customWidth="1"/>
    <col min="7693" max="7693" width="47.42578125" style="31" customWidth="1"/>
    <col min="7694"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936" width="10.5703125" style="31"/>
    <col min="7937" max="7944" width="0" style="31" hidden="1" customWidth="1"/>
    <col min="7945" max="7947" width="3.7109375" style="31" customWidth="1"/>
    <col min="7948" max="7948" width="12.7109375" style="31" customWidth="1"/>
    <col min="7949" max="7949" width="47.42578125" style="31" customWidth="1"/>
    <col min="7950"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8192" width="10.5703125" style="31"/>
    <col min="8193" max="8200" width="0" style="31" hidden="1" customWidth="1"/>
    <col min="8201" max="8203" width="3.7109375" style="31" customWidth="1"/>
    <col min="8204" max="8204" width="12.7109375" style="31" customWidth="1"/>
    <col min="8205" max="8205" width="47.42578125" style="31" customWidth="1"/>
    <col min="8206"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448" width="10.5703125" style="31"/>
    <col min="8449" max="8456" width="0" style="31" hidden="1" customWidth="1"/>
    <col min="8457" max="8459" width="3.7109375" style="31" customWidth="1"/>
    <col min="8460" max="8460" width="12.7109375" style="31" customWidth="1"/>
    <col min="8461" max="8461" width="47.42578125" style="31" customWidth="1"/>
    <col min="8462"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704" width="10.5703125" style="31"/>
    <col min="8705" max="8712" width="0" style="31" hidden="1" customWidth="1"/>
    <col min="8713" max="8715" width="3.7109375" style="31" customWidth="1"/>
    <col min="8716" max="8716" width="12.7109375" style="31" customWidth="1"/>
    <col min="8717" max="8717" width="47.42578125" style="31" customWidth="1"/>
    <col min="8718"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960" width="10.5703125" style="31"/>
    <col min="8961" max="8968" width="0" style="31" hidden="1" customWidth="1"/>
    <col min="8969" max="8971" width="3.7109375" style="31" customWidth="1"/>
    <col min="8972" max="8972" width="12.7109375" style="31" customWidth="1"/>
    <col min="8973" max="8973" width="47.42578125" style="31" customWidth="1"/>
    <col min="8974"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9216" width="10.5703125" style="31"/>
    <col min="9217" max="9224" width="0" style="31" hidden="1" customWidth="1"/>
    <col min="9225" max="9227" width="3.7109375" style="31" customWidth="1"/>
    <col min="9228" max="9228" width="12.7109375" style="31" customWidth="1"/>
    <col min="9229" max="9229" width="47.42578125" style="31" customWidth="1"/>
    <col min="9230"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472" width="10.5703125" style="31"/>
    <col min="9473" max="9480" width="0" style="31" hidden="1" customWidth="1"/>
    <col min="9481" max="9483" width="3.7109375" style="31" customWidth="1"/>
    <col min="9484" max="9484" width="12.7109375" style="31" customWidth="1"/>
    <col min="9485" max="9485" width="47.42578125" style="31" customWidth="1"/>
    <col min="9486"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728" width="10.5703125" style="31"/>
    <col min="9729" max="9736" width="0" style="31" hidden="1" customWidth="1"/>
    <col min="9737" max="9739" width="3.7109375" style="31" customWidth="1"/>
    <col min="9740" max="9740" width="12.7109375" style="31" customWidth="1"/>
    <col min="9741" max="9741" width="47.42578125" style="31" customWidth="1"/>
    <col min="9742"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984" width="10.5703125" style="31"/>
    <col min="9985" max="9992" width="0" style="31" hidden="1" customWidth="1"/>
    <col min="9993" max="9995" width="3.7109375" style="31" customWidth="1"/>
    <col min="9996" max="9996" width="12.7109375" style="31" customWidth="1"/>
    <col min="9997" max="9997" width="47.42578125" style="31" customWidth="1"/>
    <col min="9998"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240" width="10.5703125" style="31"/>
    <col min="10241" max="10248" width="0" style="31" hidden="1" customWidth="1"/>
    <col min="10249" max="10251" width="3.7109375" style="31" customWidth="1"/>
    <col min="10252" max="10252" width="12.7109375" style="31" customWidth="1"/>
    <col min="10253" max="10253" width="47.42578125" style="31" customWidth="1"/>
    <col min="10254"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496" width="10.5703125" style="31"/>
    <col min="10497" max="10504" width="0" style="31" hidden="1" customWidth="1"/>
    <col min="10505" max="10507" width="3.7109375" style="31" customWidth="1"/>
    <col min="10508" max="10508" width="12.7109375" style="31" customWidth="1"/>
    <col min="10509" max="10509" width="47.42578125" style="31" customWidth="1"/>
    <col min="10510"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752" width="10.5703125" style="31"/>
    <col min="10753" max="10760" width="0" style="31" hidden="1" customWidth="1"/>
    <col min="10761" max="10763" width="3.7109375" style="31" customWidth="1"/>
    <col min="10764" max="10764" width="12.7109375" style="31" customWidth="1"/>
    <col min="10765" max="10765" width="47.42578125" style="31" customWidth="1"/>
    <col min="10766"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1008" width="10.5703125" style="31"/>
    <col min="11009" max="11016" width="0" style="31" hidden="1" customWidth="1"/>
    <col min="11017" max="11019" width="3.7109375" style="31" customWidth="1"/>
    <col min="11020" max="11020" width="12.7109375" style="31" customWidth="1"/>
    <col min="11021" max="11021" width="47.42578125" style="31" customWidth="1"/>
    <col min="11022"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264" width="10.5703125" style="31"/>
    <col min="11265" max="11272" width="0" style="31" hidden="1" customWidth="1"/>
    <col min="11273" max="11275" width="3.7109375" style="31" customWidth="1"/>
    <col min="11276" max="11276" width="12.7109375" style="31" customWidth="1"/>
    <col min="11277" max="11277" width="47.42578125" style="31" customWidth="1"/>
    <col min="11278"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520" width="10.5703125" style="31"/>
    <col min="11521" max="11528" width="0" style="31" hidden="1" customWidth="1"/>
    <col min="11529" max="11531" width="3.7109375" style="31" customWidth="1"/>
    <col min="11532" max="11532" width="12.7109375" style="31" customWidth="1"/>
    <col min="11533" max="11533" width="47.42578125" style="31" customWidth="1"/>
    <col min="11534"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776" width="10.5703125" style="31"/>
    <col min="11777" max="11784" width="0" style="31" hidden="1" customWidth="1"/>
    <col min="11785" max="11787" width="3.7109375" style="31" customWidth="1"/>
    <col min="11788" max="11788" width="12.7109375" style="31" customWidth="1"/>
    <col min="11789" max="11789" width="47.42578125" style="31" customWidth="1"/>
    <col min="11790"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2032" width="10.5703125" style="31"/>
    <col min="12033" max="12040" width="0" style="31" hidden="1" customWidth="1"/>
    <col min="12041" max="12043" width="3.7109375" style="31" customWidth="1"/>
    <col min="12044" max="12044" width="12.7109375" style="31" customWidth="1"/>
    <col min="12045" max="12045" width="47.42578125" style="31" customWidth="1"/>
    <col min="12046"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288" width="10.5703125" style="31"/>
    <col min="12289" max="12296" width="0" style="31" hidden="1" customWidth="1"/>
    <col min="12297" max="12299" width="3.7109375" style="31" customWidth="1"/>
    <col min="12300" max="12300" width="12.7109375" style="31" customWidth="1"/>
    <col min="12301" max="12301" width="47.42578125" style="31" customWidth="1"/>
    <col min="12302"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544" width="10.5703125" style="31"/>
    <col min="12545" max="12552" width="0" style="31" hidden="1" customWidth="1"/>
    <col min="12553" max="12555" width="3.7109375" style="31" customWidth="1"/>
    <col min="12556" max="12556" width="12.7109375" style="31" customWidth="1"/>
    <col min="12557" max="12557" width="47.42578125" style="31" customWidth="1"/>
    <col min="12558"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800" width="10.5703125" style="31"/>
    <col min="12801" max="12808" width="0" style="31" hidden="1" customWidth="1"/>
    <col min="12809" max="12811" width="3.7109375" style="31" customWidth="1"/>
    <col min="12812" max="12812" width="12.7109375" style="31" customWidth="1"/>
    <col min="12813" max="12813" width="47.42578125" style="31" customWidth="1"/>
    <col min="12814"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3056" width="10.5703125" style="31"/>
    <col min="13057" max="13064" width="0" style="31" hidden="1" customWidth="1"/>
    <col min="13065" max="13067" width="3.7109375" style="31" customWidth="1"/>
    <col min="13068" max="13068" width="12.7109375" style="31" customWidth="1"/>
    <col min="13069" max="13069" width="47.42578125" style="31" customWidth="1"/>
    <col min="13070"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312" width="10.5703125" style="31"/>
    <col min="13313" max="13320" width="0" style="31" hidden="1" customWidth="1"/>
    <col min="13321" max="13323" width="3.7109375" style="31" customWidth="1"/>
    <col min="13324" max="13324" width="12.7109375" style="31" customWidth="1"/>
    <col min="13325" max="13325" width="47.42578125" style="31" customWidth="1"/>
    <col min="13326"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568" width="10.5703125" style="31"/>
    <col min="13569" max="13576" width="0" style="31" hidden="1" customWidth="1"/>
    <col min="13577" max="13579" width="3.7109375" style="31" customWidth="1"/>
    <col min="13580" max="13580" width="12.7109375" style="31" customWidth="1"/>
    <col min="13581" max="13581" width="47.42578125" style="31" customWidth="1"/>
    <col min="13582"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824" width="10.5703125" style="31"/>
    <col min="13825" max="13832" width="0" style="31" hidden="1" customWidth="1"/>
    <col min="13833" max="13835" width="3.7109375" style="31" customWidth="1"/>
    <col min="13836" max="13836" width="12.7109375" style="31" customWidth="1"/>
    <col min="13837" max="13837" width="47.42578125" style="31" customWidth="1"/>
    <col min="13838"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4080" width="10.5703125" style="31"/>
    <col min="14081" max="14088" width="0" style="31" hidden="1" customWidth="1"/>
    <col min="14089" max="14091" width="3.7109375" style="31" customWidth="1"/>
    <col min="14092" max="14092" width="12.7109375" style="31" customWidth="1"/>
    <col min="14093" max="14093" width="47.42578125" style="31" customWidth="1"/>
    <col min="14094"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336" width="10.5703125" style="31"/>
    <col min="14337" max="14344" width="0" style="31" hidden="1" customWidth="1"/>
    <col min="14345" max="14347" width="3.7109375" style="31" customWidth="1"/>
    <col min="14348" max="14348" width="12.7109375" style="31" customWidth="1"/>
    <col min="14349" max="14349" width="47.42578125" style="31" customWidth="1"/>
    <col min="14350"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592" width="10.5703125" style="31"/>
    <col min="14593" max="14600" width="0" style="31" hidden="1" customWidth="1"/>
    <col min="14601" max="14603" width="3.7109375" style="31" customWidth="1"/>
    <col min="14604" max="14604" width="12.7109375" style="31" customWidth="1"/>
    <col min="14605" max="14605" width="47.42578125" style="31" customWidth="1"/>
    <col min="14606"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848" width="10.5703125" style="31"/>
    <col min="14849" max="14856" width="0" style="31" hidden="1" customWidth="1"/>
    <col min="14857" max="14859" width="3.7109375" style="31" customWidth="1"/>
    <col min="14860" max="14860" width="12.7109375" style="31" customWidth="1"/>
    <col min="14861" max="14861" width="47.42578125" style="31" customWidth="1"/>
    <col min="14862"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5104" width="10.5703125" style="31"/>
    <col min="15105" max="15112" width="0" style="31" hidden="1" customWidth="1"/>
    <col min="15113" max="15115" width="3.7109375" style="31" customWidth="1"/>
    <col min="15116" max="15116" width="12.7109375" style="31" customWidth="1"/>
    <col min="15117" max="15117" width="47.42578125" style="31" customWidth="1"/>
    <col min="15118"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360" width="10.5703125" style="31"/>
    <col min="15361" max="15368" width="0" style="31" hidden="1" customWidth="1"/>
    <col min="15369" max="15371" width="3.7109375" style="31" customWidth="1"/>
    <col min="15372" max="15372" width="12.7109375" style="31" customWidth="1"/>
    <col min="15373" max="15373" width="47.42578125" style="31" customWidth="1"/>
    <col min="15374"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616" width="10.5703125" style="31"/>
    <col min="15617" max="15624" width="0" style="31" hidden="1" customWidth="1"/>
    <col min="15625" max="15627" width="3.7109375" style="31" customWidth="1"/>
    <col min="15628" max="15628" width="12.7109375" style="31" customWidth="1"/>
    <col min="15629" max="15629" width="47.42578125" style="31" customWidth="1"/>
    <col min="15630"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872" width="10.5703125" style="31"/>
    <col min="15873" max="15880" width="0" style="31" hidden="1" customWidth="1"/>
    <col min="15881" max="15883" width="3.7109375" style="31" customWidth="1"/>
    <col min="15884" max="15884" width="12.7109375" style="31" customWidth="1"/>
    <col min="15885" max="15885" width="47.42578125" style="31" customWidth="1"/>
    <col min="15886"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6128" width="10.5703125" style="31"/>
    <col min="16129" max="16136" width="0" style="31" hidden="1" customWidth="1"/>
    <col min="16137" max="16139" width="3.7109375" style="31" customWidth="1"/>
    <col min="16140" max="16140" width="12.7109375" style="31" customWidth="1"/>
    <col min="16141" max="16141" width="47.42578125" style="31" customWidth="1"/>
    <col min="16142"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384" width="10.5703125" style="31"/>
  </cols>
  <sheetData>
    <row r="1" spans="1:35" ht="14.25" hidden="1" customHeight="1"/>
    <row r="2" spans="1:35" ht="14.25" hidden="1" customHeight="1"/>
    <row r="3" spans="1:35" ht="14.25" hidden="1" customHeight="1"/>
    <row r="4" spans="1:35" ht="3" customHeight="1">
      <c r="J4" s="74"/>
      <c r="K4" s="74"/>
      <c r="L4" s="382"/>
      <c r="M4" s="382"/>
      <c r="N4" s="382"/>
      <c r="U4" s="382"/>
    </row>
    <row r="5" spans="1:35" ht="22.5" customHeight="1">
      <c r="J5" s="74"/>
      <c r="K5" s="74"/>
      <c r="L5" s="684" t="s">
        <v>732</v>
      </c>
      <c r="M5" s="684"/>
      <c r="N5" s="684"/>
      <c r="O5" s="684"/>
      <c r="P5" s="684"/>
      <c r="Q5" s="684"/>
      <c r="R5" s="684"/>
      <c r="S5" s="684"/>
      <c r="T5" s="684"/>
      <c r="U5" s="395"/>
    </row>
    <row r="6" spans="1:35" ht="3" customHeight="1">
      <c r="J6" s="74"/>
      <c r="K6" s="74"/>
      <c r="L6" s="382"/>
      <c r="M6" s="382"/>
      <c r="N6" s="382"/>
      <c r="O6" s="383"/>
      <c r="P6" s="383"/>
      <c r="Q6" s="383"/>
      <c r="R6" s="383"/>
      <c r="S6" s="383"/>
      <c r="T6" s="383"/>
      <c r="U6" s="382"/>
    </row>
    <row r="7" spans="1:35" s="377" customFormat="1" ht="5.25" hidden="1">
      <c r="A7" s="183"/>
      <c r="B7" s="183"/>
      <c r="C7" s="183"/>
      <c r="D7" s="183"/>
      <c r="E7" s="183"/>
      <c r="F7" s="183"/>
      <c r="G7" s="183"/>
      <c r="H7" s="183"/>
      <c r="L7" s="581"/>
      <c r="M7" s="544"/>
      <c r="O7" s="690"/>
      <c r="P7" s="690"/>
      <c r="Q7" s="690"/>
      <c r="R7" s="690"/>
      <c r="S7" s="690"/>
      <c r="T7" s="690"/>
      <c r="U7" s="496"/>
      <c r="V7" s="496"/>
      <c r="X7" s="183"/>
      <c r="Y7" s="183"/>
      <c r="Z7" s="183"/>
      <c r="AA7" s="183"/>
      <c r="AB7" s="183"/>
    </row>
    <row r="8" spans="1:35"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91" t="str">
        <f>IF(datePr_ch="",IF(datePr="","",datePr),datePr_ch)</f>
        <v>26.04.2023</v>
      </c>
      <c r="P8" s="691"/>
      <c r="Q8" s="691"/>
      <c r="R8" s="691"/>
      <c r="S8" s="691"/>
      <c r="T8" s="691"/>
      <c r="U8" s="468"/>
      <c r="X8" s="183"/>
      <c r="Y8" s="183"/>
      <c r="Z8" s="183"/>
      <c r="AA8" s="183"/>
      <c r="AB8" s="183"/>
      <c r="AC8" s="183"/>
      <c r="AD8" s="183"/>
      <c r="AE8" s="183"/>
      <c r="AF8" s="183"/>
      <c r="AG8" s="183"/>
      <c r="AH8" s="183"/>
      <c r="AI8" s="183"/>
    </row>
    <row r="9" spans="1:35"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91" t="str">
        <f>IF(numberPr_ch="",IF(numberPr="","",numberPr),numberPr_ch)</f>
        <v>1235</v>
      </c>
      <c r="P9" s="691"/>
      <c r="Q9" s="691"/>
      <c r="R9" s="691"/>
      <c r="S9" s="691"/>
      <c r="T9" s="691"/>
      <c r="U9" s="468"/>
      <c r="X9" s="183"/>
      <c r="Y9" s="183"/>
      <c r="Z9" s="183"/>
      <c r="AA9" s="183"/>
      <c r="AB9" s="183"/>
      <c r="AC9" s="183"/>
      <c r="AD9" s="183"/>
      <c r="AE9" s="183"/>
      <c r="AF9" s="183"/>
      <c r="AG9" s="183"/>
      <c r="AH9" s="183"/>
      <c r="AI9" s="183"/>
    </row>
    <row r="10" spans="1:35" s="377" customFormat="1" ht="5.25" hidden="1">
      <c r="A10" s="183"/>
      <c r="B10" s="183"/>
      <c r="C10" s="183"/>
      <c r="D10" s="183"/>
      <c r="E10" s="183"/>
      <c r="F10" s="183"/>
      <c r="G10" s="183"/>
      <c r="H10" s="183"/>
      <c r="L10" s="581"/>
      <c r="M10" s="544"/>
      <c r="O10" s="690"/>
      <c r="P10" s="690"/>
      <c r="Q10" s="690"/>
      <c r="R10" s="690"/>
      <c r="S10" s="690"/>
      <c r="T10" s="690"/>
      <c r="U10" s="496"/>
      <c r="V10" s="496"/>
      <c r="X10" s="183"/>
      <c r="Y10" s="183"/>
      <c r="Z10" s="183"/>
      <c r="AA10" s="183"/>
      <c r="AB10" s="183"/>
    </row>
    <row r="11" spans="1:35" s="138" customFormat="1" ht="11.25" hidden="1" customHeight="1">
      <c r="A11" s="183"/>
      <c r="B11" s="183"/>
      <c r="C11" s="183"/>
      <c r="D11" s="183"/>
      <c r="E11" s="183"/>
      <c r="F11" s="183"/>
      <c r="G11" s="183"/>
      <c r="H11" s="183"/>
      <c r="L11" s="685"/>
      <c r="M11" s="685"/>
      <c r="N11" s="387"/>
      <c r="O11" s="716"/>
      <c r="P11" s="716"/>
      <c r="Q11" s="716"/>
      <c r="R11" s="716"/>
      <c r="S11" s="716"/>
      <c r="T11" s="716"/>
      <c r="U11" s="399" t="s">
        <v>371</v>
      </c>
      <c r="X11" s="183"/>
      <c r="Y11" s="183"/>
      <c r="Z11" s="183"/>
      <c r="AA11" s="183"/>
      <c r="AB11" s="183"/>
      <c r="AC11" s="183"/>
      <c r="AD11" s="183"/>
      <c r="AE11" s="183"/>
      <c r="AF11" s="183"/>
      <c r="AG11" s="183"/>
      <c r="AH11" s="183"/>
      <c r="AI11" s="183"/>
    </row>
    <row r="12" spans="1:35">
      <c r="J12" s="74"/>
      <c r="K12" s="74"/>
      <c r="L12" s="382"/>
      <c r="M12" s="382"/>
      <c r="N12" s="382"/>
      <c r="O12" s="715"/>
      <c r="P12" s="715"/>
      <c r="Q12" s="715"/>
      <c r="R12" s="715"/>
      <c r="S12" s="715"/>
      <c r="T12" s="715"/>
      <c r="U12" s="715"/>
    </row>
    <row r="13" spans="1:35" ht="14.25" customHeight="1">
      <c r="J13" s="74"/>
      <c r="K13" s="74"/>
      <c r="L13" s="625" t="s">
        <v>445</v>
      </c>
      <c r="M13" s="625"/>
      <c r="N13" s="625"/>
      <c r="O13" s="625"/>
      <c r="P13" s="625"/>
      <c r="Q13" s="625"/>
      <c r="R13" s="625"/>
      <c r="S13" s="625"/>
      <c r="T13" s="625"/>
      <c r="U13" s="625"/>
      <c r="V13" s="625"/>
      <c r="W13" s="625" t="s">
        <v>446</v>
      </c>
    </row>
    <row r="14" spans="1:35" ht="14.25" customHeight="1">
      <c r="J14" s="74"/>
      <c r="K14" s="74"/>
      <c r="L14" s="698" t="s">
        <v>91</v>
      </c>
      <c r="M14" s="698" t="s">
        <v>602</v>
      </c>
      <c r="N14" s="414"/>
      <c r="O14" s="699" t="s">
        <v>604</v>
      </c>
      <c r="P14" s="700"/>
      <c r="Q14" s="700"/>
      <c r="R14" s="700"/>
      <c r="S14" s="700"/>
      <c r="T14" s="701"/>
      <c r="U14" s="681" t="s">
        <v>339</v>
      </c>
      <c r="V14" s="695" t="s">
        <v>274</v>
      </c>
      <c r="W14" s="625"/>
    </row>
    <row r="15" spans="1:35" ht="14.25" customHeight="1">
      <c r="J15" s="74"/>
      <c r="K15" s="74"/>
      <c r="L15" s="698"/>
      <c r="M15" s="698"/>
      <c r="N15" s="414"/>
      <c r="O15" s="704" t="s">
        <v>590</v>
      </c>
      <c r="P15" s="702"/>
      <c r="Q15" s="703"/>
      <c r="R15" s="679" t="s">
        <v>615</v>
      </c>
      <c r="S15" s="679"/>
      <c r="T15" s="680"/>
      <c r="U15" s="682"/>
      <c r="V15" s="696"/>
      <c r="W15" s="625"/>
    </row>
    <row r="16" spans="1:35" ht="30" customHeight="1">
      <c r="J16" s="74"/>
      <c r="K16" s="74"/>
      <c r="L16" s="698"/>
      <c r="M16" s="698"/>
      <c r="N16" s="413"/>
      <c r="O16" s="705"/>
      <c r="P16" s="88"/>
      <c r="Q16" s="88"/>
      <c r="R16" s="89" t="s">
        <v>273</v>
      </c>
      <c r="S16" s="693" t="s">
        <v>272</v>
      </c>
      <c r="T16" s="694"/>
      <c r="U16" s="683"/>
      <c r="V16" s="697"/>
      <c r="W16" s="625"/>
    </row>
    <row r="17" spans="1:36">
      <c r="J17" s="74"/>
      <c r="K17" s="388">
        <v>1</v>
      </c>
      <c r="L17" s="451" t="s">
        <v>92</v>
      </c>
      <c r="M17" s="451" t="s">
        <v>48</v>
      </c>
      <c r="N17" s="469" t="s">
        <v>48</v>
      </c>
      <c r="O17" s="452">
        <f ca="1">OFFSET(O17,0,-1)+1</f>
        <v>3</v>
      </c>
      <c r="P17" s="453">
        <f ca="1">OFFSET(P17,0,-1)</f>
        <v>3</v>
      </c>
      <c r="Q17" s="453">
        <f ca="1">OFFSET(Q17,0,-1)</f>
        <v>3</v>
      </c>
      <c r="R17" s="452">
        <f ca="1">OFFSET(R17,0,-1)+1</f>
        <v>4</v>
      </c>
      <c r="S17" s="686">
        <f ca="1">OFFSET(S17,0,-1)+1</f>
        <v>5</v>
      </c>
      <c r="T17" s="686"/>
      <c r="U17" s="452">
        <f ca="1">OFFSET(U17,0,-2)+1</f>
        <v>6</v>
      </c>
      <c r="V17" s="453">
        <f ca="1">OFFSET(V17,0,-1)</f>
        <v>6</v>
      </c>
      <c r="W17" s="452">
        <f ca="1">OFFSET(W17,0,-1)+1</f>
        <v>7</v>
      </c>
    </row>
    <row r="18" spans="1:36" ht="22.5">
      <c r="A18" s="669">
        <v>1</v>
      </c>
      <c r="E18" s="184"/>
      <c r="F18" s="283"/>
      <c r="G18" s="173"/>
      <c r="H18" s="173"/>
      <c r="J18" s="505"/>
      <c r="K18" s="511">
        <v>1</v>
      </c>
      <c r="L18" s="401">
        <f>mergeValue(A18)</f>
        <v>1</v>
      </c>
      <c r="M18" s="449" t="s">
        <v>19</v>
      </c>
      <c r="N18" s="436"/>
      <c r="O18" s="712"/>
      <c r="P18" s="712"/>
      <c r="Q18" s="712"/>
      <c r="R18" s="712"/>
      <c r="S18" s="712"/>
      <c r="T18" s="712"/>
      <c r="U18" s="712"/>
      <c r="V18" s="712"/>
      <c r="W18" s="445" t="s">
        <v>718</v>
      </c>
    </row>
    <row r="19" spans="1:36" ht="22.5">
      <c r="A19" s="669"/>
      <c r="B19" s="669">
        <v>1</v>
      </c>
      <c r="E19" s="283"/>
      <c r="F19" s="283"/>
      <c r="G19" s="173"/>
      <c r="H19" s="173"/>
      <c r="I19" s="151"/>
      <c r="J19" s="504"/>
      <c r="K19" s="511">
        <v>1</v>
      </c>
      <c r="L19" s="401" t="str">
        <f>mergeValue(A19) &amp;"."&amp; mergeValue(B19)</f>
        <v>1.1</v>
      </c>
      <c r="M19" s="417" t="s">
        <v>15</v>
      </c>
      <c r="N19" s="436"/>
      <c r="O19" s="712"/>
      <c r="P19" s="712"/>
      <c r="Q19" s="712"/>
      <c r="R19" s="712"/>
      <c r="S19" s="712"/>
      <c r="T19" s="712"/>
      <c r="U19" s="712"/>
      <c r="V19" s="712"/>
      <c r="W19" s="445" t="s">
        <v>459</v>
      </c>
    </row>
    <row r="20" spans="1:36" ht="22.5">
      <c r="A20" s="669"/>
      <c r="B20" s="669"/>
      <c r="C20" s="669">
        <v>1</v>
      </c>
      <c r="E20" s="283"/>
      <c r="F20" s="283"/>
      <c r="G20" s="173"/>
      <c r="H20" s="173"/>
      <c r="I20" s="507"/>
      <c r="J20" s="504"/>
      <c r="K20" s="511">
        <v>1</v>
      </c>
      <c r="L20" s="401" t="str">
        <f>mergeValue(A20) &amp;"."&amp; mergeValue(B20)&amp;"."&amp; mergeValue(C20)</f>
        <v>1.1.1</v>
      </c>
      <c r="M20" s="418" t="s">
        <v>7</v>
      </c>
      <c r="N20" s="436"/>
      <c r="O20" s="712"/>
      <c r="P20" s="712"/>
      <c r="Q20" s="712"/>
      <c r="R20" s="712"/>
      <c r="S20" s="712"/>
      <c r="T20" s="712"/>
      <c r="U20" s="712"/>
      <c r="V20" s="712"/>
      <c r="W20" s="445" t="s">
        <v>600</v>
      </c>
    </row>
    <row r="21" spans="1:36" ht="22.5">
      <c r="A21" s="669"/>
      <c r="B21" s="669"/>
      <c r="C21" s="669"/>
      <c r="D21" s="669">
        <v>1</v>
      </c>
      <c r="E21" s="283"/>
      <c r="F21" s="283"/>
      <c r="G21" s="173"/>
      <c r="H21" s="173"/>
      <c r="I21" s="669">
        <v>1</v>
      </c>
      <c r="J21" s="504"/>
      <c r="K21" s="511">
        <v>1</v>
      </c>
      <c r="L21" s="401" t="str">
        <f>mergeValue(A21) &amp;"."&amp; mergeValue(B21)&amp;"."&amp; mergeValue(C21)&amp;"."&amp; mergeValue(D21)</f>
        <v>1.1.1.1</v>
      </c>
      <c r="M21" s="419" t="s">
        <v>21</v>
      </c>
      <c r="N21" s="436"/>
      <c r="O21" s="712"/>
      <c r="P21" s="712"/>
      <c r="Q21" s="712"/>
      <c r="R21" s="712"/>
      <c r="S21" s="712"/>
      <c r="T21" s="712"/>
      <c r="U21" s="712"/>
      <c r="V21" s="712"/>
      <c r="W21" s="445" t="s">
        <v>601</v>
      </c>
    </row>
    <row r="22" spans="1:36" ht="11.25" hidden="1" customHeight="1">
      <c r="A22" s="669"/>
      <c r="B22" s="669"/>
      <c r="C22" s="669"/>
      <c r="D22" s="669"/>
      <c r="E22" s="669">
        <v>1</v>
      </c>
      <c r="F22" s="283"/>
      <c r="G22" s="173"/>
      <c r="H22" s="173"/>
      <c r="I22" s="669"/>
      <c r="J22" s="283"/>
      <c r="K22" s="511">
        <v>1</v>
      </c>
      <c r="L22" s="401"/>
      <c r="M22" s="421"/>
      <c r="N22" s="169"/>
      <c r="O22" s="400"/>
      <c r="P22" s="400"/>
      <c r="Q22" s="400"/>
      <c r="R22" s="400"/>
      <c r="S22" s="400"/>
      <c r="T22" s="400"/>
      <c r="U22" s="401"/>
      <c r="V22" s="400"/>
      <c r="W22" s="169"/>
    </row>
    <row r="23" spans="1:36" ht="33.75">
      <c r="A23" s="669"/>
      <c r="B23" s="669"/>
      <c r="C23" s="669"/>
      <c r="D23" s="669"/>
      <c r="E23" s="669"/>
      <c r="F23" s="669">
        <v>1</v>
      </c>
      <c r="G23" s="173"/>
      <c r="H23" s="173"/>
      <c r="I23" s="669"/>
      <c r="J23" s="714"/>
      <c r="K23" s="511">
        <v>1</v>
      </c>
      <c r="L23" s="401" t="str">
        <f>mergeValue(A23) &amp;"."&amp; mergeValue(B23)&amp;"."&amp; mergeValue(C23)&amp;"."&amp; mergeValue(D23)&amp;"."&amp;  mergeValue(F23)</f>
        <v>1.1.1.1.1</v>
      </c>
      <c r="M23" s="421" t="s">
        <v>9</v>
      </c>
      <c r="N23" s="169"/>
      <c r="O23" s="671"/>
      <c r="P23" s="671"/>
      <c r="Q23" s="671"/>
      <c r="R23" s="671"/>
      <c r="S23" s="671"/>
      <c r="T23" s="671"/>
      <c r="U23" s="671"/>
      <c r="V23" s="671"/>
      <c r="W23" s="445" t="s">
        <v>720</v>
      </c>
      <c r="Y23" s="182" t="str">
        <f>strCheckUnique(Z23:Z26)</f>
        <v/>
      </c>
      <c r="AA23" s="182"/>
    </row>
    <row r="24" spans="1:36" ht="99" customHeight="1">
      <c r="A24" s="669"/>
      <c r="B24" s="669"/>
      <c r="C24" s="669"/>
      <c r="D24" s="669"/>
      <c r="E24" s="669"/>
      <c r="F24" s="669"/>
      <c r="G24" s="173">
        <v>1</v>
      </c>
      <c r="H24" s="173"/>
      <c r="I24" s="669"/>
      <c r="J24" s="714"/>
      <c r="K24" s="515"/>
      <c r="L24" s="401" t="str">
        <f>mergeValue(A24) &amp;"."&amp; mergeValue(B24)&amp;"."&amp; mergeValue(C24)&amp;"."&amp; mergeValue(D24)&amp;"."&amp;  mergeValue(F24)&amp;"."&amp;  mergeValue(G24)</f>
        <v>1.1.1.1.1.1</v>
      </c>
      <c r="M24" s="527"/>
      <c r="N24" s="438"/>
      <c r="O24" s="427"/>
      <c r="P24" s="427"/>
      <c r="Q24" s="427"/>
      <c r="R24" s="675"/>
      <c r="S24" s="677" t="s">
        <v>83</v>
      </c>
      <c r="T24" s="675"/>
      <c r="U24" s="677" t="s">
        <v>84</v>
      </c>
      <c r="V24" s="90"/>
      <c r="W24" s="687" t="s">
        <v>733</v>
      </c>
      <c r="X24" s="173" t="str">
        <f>strCheckDate(O25:V25)</f>
        <v/>
      </c>
      <c r="Y24" s="182"/>
      <c r="Z24" s="182" t="str">
        <f>IF(M24="","",M24 )</f>
        <v/>
      </c>
      <c r="AA24" s="182"/>
      <c r="AB24" s="182"/>
      <c r="AC24" s="182"/>
    </row>
    <row r="25" spans="1:36" ht="11.25" hidden="1">
      <c r="A25" s="669"/>
      <c r="B25" s="669"/>
      <c r="C25" s="669"/>
      <c r="D25" s="669"/>
      <c r="E25" s="669"/>
      <c r="F25" s="669"/>
      <c r="G25" s="173"/>
      <c r="H25" s="173"/>
      <c r="I25" s="669"/>
      <c r="J25" s="714"/>
      <c r="K25" s="511">
        <v>1</v>
      </c>
      <c r="L25" s="244"/>
      <c r="M25" s="450"/>
      <c r="N25" s="438"/>
      <c r="O25" s="427"/>
      <c r="P25" s="427"/>
      <c r="Q25" s="437" t="str">
        <f>R24 &amp; "-" &amp; T24</f>
        <v>-</v>
      </c>
      <c r="R25" s="675"/>
      <c r="S25" s="677"/>
      <c r="T25" s="675"/>
      <c r="U25" s="677"/>
      <c r="V25" s="90"/>
      <c r="W25" s="688"/>
      <c r="Y25" s="182"/>
      <c r="Z25" s="182"/>
      <c r="AA25" s="182"/>
      <c r="AB25" s="182"/>
      <c r="AC25" s="182"/>
    </row>
    <row r="26" spans="1:36" customFormat="1" ht="15" customHeight="1">
      <c r="A26" s="669"/>
      <c r="B26" s="669"/>
      <c r="C26" s="669"/>
      <c r="D26" s="669"/>
      <c r="E26" s="669"/>
      <c r="F26" s="669"/>
      <c r="G26" s="173"/>
      <c r="H26" s="173"/>
      <c r="I26" s="669"/>
      <c r="J26" s="714"/>
      <c r="K26" s="511">
        <v>1</v>
      </c>
      <c r="L26" s="415"/>
      <c r="M26" s="423" t="s">
        <v>24</v>
      </c>
      <c r="N26" s="420"/>
      <c r="O26" s="416"/>
      <c r="P26" s="416"/>
      <c r="Q26" s="416"/>
      <c r="R26" s="431"/>
      <c r="S26" s="141"/>
      <c r="T26" s="428"/>
      <c r="U26" s="420"/>
      <c r="V26" s="425"/>
      <c r="W26" s="689"/>
      <c r="X26" s="175"/>
      <c r="Y26" s="175"/>
      <c r="Z26" s="175"/>
      <c r="AA26" s="175"/>
      <c r="AB26" s="175"/>
      <c r="AC26" s="175"/>
      <c r="AD26" s="175"/>
      <c r="AE26" s="175"/>
      <c r="AF26" s="175"/>
      <c r="AG26" s="175"/>
      <c r="AH26" s="175"/>
      <c r="AI26" s="175"/>
    </row>
    <row r="27" spans="1:36" customFormat="1" ht="15" customHeight="1">
      <c r="A27" s="669"/>
      <c r="B27" s="669"/>
      <c r="C27" s="669"/>
      <c r="D27" s="669"/>
      <c r="E27" s="669"/>
      <c r="F27" s="283"/>
      <c r="G27" s="283"/>
      <c r="H27" s="173"/>
      <c r="I27" s="669"/>
      <c r="J27" s="283"/>
      <c r="K27" s="510"/>
      <c r="L27" s="415"/>
      <c r="M27" s="420" t="s">
        <v>10</v>
      </c>
      <c r="N27" s="423"/>
      <c r="O27" s="423"/>
      <c r="P27" s="423"/>
      <c r="Q27" s="423"/>
      <c r="R27" s="423"/>
      <c r="S27" s="423"/>
      <c r="T27" s="423"/>
      <c r="U27" s="423"/>
      <c r="V27" s="423"/>
      <c r="W27" s="425"/>
      <c r="X27" s="175"/>
      <c r="Y27" s="175"/>
      <c r="Z27" s="175"/>
      <c r="AA27" s="175"/>
      <c r="AB27" s="175"/>
      <c r="AC27" s="175"/>
      <c r="AD27" s="175"/>
      <c r="AE27" s="175"/>
      <c r="AF27" s="175"/>
      <c r="AG27" s="175"/>
      <c r="AH27" s="175"/>
      <c r="AI27" s="175"/>
      <c r="AJ27" s="175"/>
    </row>
    <row r="28" spans="1:36" customFormat="1" ht="15" hidden="1" customHeight="1">
      <c r="A28" s="669"/>
      <c r="B28" s="669"/>
      <c r="C28" s="669"/>
      <c r="D28" s="669"/>
      <c r="E28" s="283"/>
      <c r="F28" s="283"/>
      <c r="G28" s="283"/>
      <c r="H28" s="173"/>
      <c r="I28" s="669"/>
      <c r="J28" s="283"/>
      <c r="K28" s="510"/>
      <c r="L28" s="415"/>
      <c r="M28" s="420"/>
      <c r="N28" s="423"/>
      <c r="O28" s="423"/>
      <c r="P28" s="423"/>
      <c r="Q28" s="423"/>
      <c r="R28" s="423"/>
      <c r="S28" s="423"/>
      <c r="T28" s="423"/>
      <c r="U28" s="423"/>
      <c r="V28" s="423"/>
      <c r="W28" s="425"/>
      <c r="X28" s="175"/>
      <c r="Y28" s="175"/>
      <c r="Z28" s="175"/>
      <c r="AA28" s="175"/>
      <c r="AB28" s="175"/>
      <c r="AC28" s="175"/>
      <c r="AD28" s="175"/>
      <c r="AE28" s="175"/>
      <c r="AF28" s="175"/>
      <c r="AG28" s="175"/>
      <c r="AH28" s="175"/>
      <c r="AI28" s="175"/>
      <c r="AJ28" s="175"/>
    </row>
    <row r="29" spans="1:36" customFormat="1" ht="15" customHeight="1">
      <c r="A29" s="669"/>
      <c r="B29" s="669"/>
      <c r="C29" s="669"/>
      <c r="D29" s="509"/>
      <c r="E29" s="509"/>
      <c r="F29" s="283"/>
      <c r="G29" s="173"/>
      <c r="H29" s="173"/>
      <c r="I29" s="505"/>
      <c r="J29" s="73"/>
      <c r="K29" s="511">
        <v>1</v>
      </c>
      <c r="L29" s="415"/>
      <c r="M29" s="130" t="s">
        <v>16</v>
      </c>
      <c r="N29" s="129"/>
      <c r="O29" s="416"/>
      <c r="P29" s="416"/>
      <c r="Q29" s="416"/>
      <c r="R29" s="431"/>
      <c r="S29" s="141"/>
      <c r="T29" s="428"/>
      <c r="U29" s="129"/>
      <c r="V29" s="141"/>
      <c r="W29" s="425"/>
      <c r="X29" s="175"/>
      <c r="Y29" s="175"/>
      <c r="Z29" s="175"/>
      <c r="AA29" s="175"/>
      <c r="AB29" s="175"/>
      <c r="AC29" s="175"/>
      <c r="AD29" s="175"/>
      <c r="AE29" s="175"/>
      <c r="AF29" s="175"/>
      <c r="AG29" s="175"/>
      <c r="AH29" s="175"/>
      <c r="AI29" s="175"/>
    </row>
    <row r="30" spans="1:36" customFormat="1" ht="15" customHeight="1">
      <c r="A30" s="669"/>
      <c r="B30" s="669"/>
      <c r="C30" s="509"/>
      <c r="D30" s="509"/>
      <c r="E30" s="509"/>
      <c r="F30" s="509"/>
      <c r="G30" s="173"/>
      <c r="H30" s="173"/>
      <c r="I30" s="512"/>
      <c r="J30" s="73"/>
      <c r="K30" s="511">
        <v>1</v>
      </c>
      <c r="L30" s="415"/>
      <c r="M30" s="129" t="s">
        <v>17</v>
      </c>
      <c r="N30" s="129"/>
      <c r="O30" s="416"/>
      <c r="P30" s="416"/>
      <c r="Q30" s="416"/>
      <c r="R30" s="431"/>
      <c r="S30" s="141"/>
      <c r="T30" s="428"/>
      <c r="U30" s="129"/>
      <c r="V30" s="141"/>
      <c r="W30" s="425"/>
      <c r="X30" s="175"/>
      <c r="Y30" s="175"/>
      <c r="Z30" s="175"/>
      <c r="AA30" s="175"/>
      <c r="AB30" s="175"/>
      <c r="AC30" s="175"/>
      <c r="AD30" s="175"/>
      <c r="AE30" s="175"/>
      <c r="AF30" s="175"/>
      <c r="AG30" s="175"/>
      <c r="AH30" s="175"/>
      <c r="AI30" s="175"/>
    </row>
    <row r="31" spans="1:36" customFormat="1" ht="15" customHeight="1">
      <c r="A31" s="669"/>
      <c r="B31" s="509"/>
      <c r="C31" s="509"/>
      <c r="D31" s="509"/>
      <c r="E31" s="509"/>
      <c r="F31" s="509"/>
      <c r="G31" s="173"/>
      <c r="H31" s="173"/>
      <c r="I31" s="505"/>
      <c r="J31" s="73"/>
      <c r="K31" s="511">
        <v>1</v>
      </c>
      <c r="L31" s="415"/>
      <c r="M31" s="135" t="s">
        <v>18</v>
      </c>
      <c r="N31" s="129"/>
      <c r="O31" s="416"/>
      <c r="P31" s="416"/>
      <c r="Q31" s="416"/>
      <c r="R31" s="431"/>
      <c r="S31" s="141"/>
      <c r="T31" s="428"/>
      <c r="U31" s="129"/>
      <c r="V31" s="141"/>
      <c r="W31" s="425"/>
      <c r="X31" s="175"/>
      <c r="Y31" s="175"/>
      <c r="Z31" s="175"/>
      <c r="AA31" s="175"/>
      <c r="AB31" s="175"/>
      <c r="AC31" s="175"/>
      <c r="AD31" s="175"/>
      <c r="AE31" s="175"/>
      <c r="AF31" s="175"/>
      <c r="AG31" s="175"/>
      <c r="AH31" s="175"/>
      <c r="AI31" s="175"/>
    </row>
    <row r="32" spans="1:36" customFormat="1" ht="15" customHeight="1">
      <c r="L32" s="390"/>
      <c r="M32" s="144" t="s">
        <v>308</v>
      </c>
      <c r="N32" s="129"/>
      <c r="O32" s="416"/>
      <c r="P32" s="416"/>
      <c r="Q32" s="416"/>
      <c r="R32" s="431"/>
      <c r="S32" s="141"/>
      <c r="T32" s="428"/>
      <c r="U32" s="129"/>
      <c r="V32" s="141"/>
      <c r="W32" s="425"/>
      <c r="X32" s="175"/>
      <c r="Y32" s="175"/>
      <c r="Z32" s="175"/>
      <c r="AA32" s="175"/>
      <c r="AB32" s="175"/>
      <c r="AC32" s="175"/>
      <c r="AD32" s="175"/>
      <c r="AE32" s="175"/>
      <c r="AF32" s="175"/>
      <c r="AG32" s="175"/>
      <c r="AH32" s="175"/>
      <c r="AI32" s="175"/>
    </row>
    <row r="33" spans="12:23" ht="3" customHeight="1">
      <c r="L33" s="384"/>
      <c r="M33" s="384"/>
      <c r="N33" s="384"/>
      <c r="O33" s="384"/>
      <c r="P33" s="384"/>
      <c r="Q33" s="384"/>
      <c r="R33" s="384"/>
      <c r="S33" s="384"/>
      <c r="T33" s="384"/>
      <c r="U33" s="384"/>
    </row>
    <row r="34" spans="12:23" ht="106.5" customHeight="1">
      <c r="L34" s="1">
        <v>1</v>
      </c>
      <c r="M34" s="663" t="s">
        <v>734</v>
      </c>
      <c r="N34" s="663"/>
      <c r="O34" s="663"/>
      <c r="P34" s="663"/>
      <c r="Q34" s="663"/>
      <c r="R34" s="663"/>
      <c r="S34" s="663"/>
      <c r="T34" s="663"/>
      <c r="U34" s="663"/>
      <c r="V34" s="663"/>
      <c r="W34" s="663"/>
    </row>
  </sheetData>
  <sheetProtection password="FA9C" sheet="1" objects="1" scenarios="1" formatColumns="0" formatRows="0"/>
  <dataConsolidate leftLabels="1" link="1"/>
  <mergeCells count="39">
    <mergeCell ref="W24:W26"/>
    <mergeCell ref="R15:T15"/>
    <mergeCell ref="O14:T14"/>
    <mergeCell ref="M34:W34"/>
    <mergeCell ref="U14:U16"/>
    <mergeCell ref="V14:V16"/>
    <mergeCell ref="W13:W16"/>
    <mergeCell ref="L13:V13"/>
    <mergeCell ref="L14:L16"/>
    <mergeCell ref="M14:M16"/>
    <mergeCell ref="S17:T17"/>
    <mergeCell ref="T24:T25"/>
    <mergeCell ref="L5:T5"/>
    <mergeCell ref="O7:T7"/>
    <mergeCell ref="O8:T8"/>
    <mergeCell ref="L11:M11"/>
    <mergeCell ref="O11:T11"/>
    <mergeCell ref="O9:T9"/>
    <mergeCell ref="O10:T10"/>
    <mergeCell ref="O12:U12"/>
    <mergeCell ref="O15:O16"/>
    <mergeCell ref="P15:Q15"/>
    <mergeCell ref="S16:T16"/>
    <mergeCell ref="I21:I28"/>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3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3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3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300-000003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3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3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62168:U262169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xr:uid="{00000000-0002-0000-13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300-000007000000}"/>
    <dataValidation type="list" allowBlank="1" showInputMessage="1" showErrorMessage="1" errorTitle="Ошибка" error="Выберите значение из списка" prompt="Выберите значение из списка" sqref="O23:V23" xr:uid="{00000000-0002-0000-13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68</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7"/>
      <c r="B13" s="667"/>
      <c r="C13" s="667"/>
      <c r="D13" s="276">
        <v>1</v>
      </c>
      <c r="F13" s="165" t="str">
        <f>"4."&amp;mergeValue(A13) &amp;"."&amp;mergeValue(B13)&amp;"."&amp;mergeValue(C13)&amp;"."&amp;mergeValue(D13)</f>
        <v>4.1.1.1.1</v>
      </c>
      <c r="G13" s="339" t="s">
        <v>477</v>
      </c>
      <c r="H13" s="259"/>
      <c r="I13" s="668" t="s">
        <v>569</v>
      </c>
      <c r="J13" s="271"/>
      <c r="K13" s="183"/>
      <c r="L13" s="183"/>
      <c r="M13" s="183"/>
      <c r="N13" s="183"/>
      <c r="O13" s="183"/>
      <c r="P13" s="183"/>
      <c r="Q13" s="183"/>
      <c r="R13" s="183"/>
      <c r="S13" s="183"/>
      <c r="T13" s="183"/>
    </row>
    <row r="14" spans="1:20" s="138" customFormat="1" ht="18.75">
      <c r="A14" s="667"/>
      <c r="B14" s="667"/>
      <c r="C14" s="667"/>
      <c r="D14" s="276"/>
      <c r="F14" s="272"/>
      <c r="G14" s="130" t="s">
        <v>4</v>
      </c>
      <c r="H14" s="277"/>
      <c r="I14" s="668"/>
      <c r="J14" s="271"/>
      <c r="K14" s="183"/>
      <c r="L14" s="183"/>
      <c r="M14" s="183"/>
      <c r="N14" s="183"/>
      <c r="O14" s="183"/>
      <c r="P14" s="183"/>
      <c r="Q14" s="183"/>
      <c r="R14" s="183"/>
      <c r="S14" s="183"/>
      <c r="T14" s="183"/>
    </row>
    <row r="15" spans="1:20" s="138" customFormat="1" ht="18.75">
      <c r="A15" s="667"/>
      <c r="B15" s="667"/>
      <c r="C15" s="276"/>
      <c r="D15" s="276"/>
      <c r="F15" s="340"/>
      <c r="G15" s="168" t="s">
        <v>401</v>
      </c>
      <c r="H15" s="341"/>
      <c r="I15" s="342"/>
      <c r="J15" s="271"/>
      <c r="K15" s="183"/>
      <c r="L15" s="183"/>
      <c r="M15" s="183"/>
      <c r="N15" s="183"/>
      <c r="O15" s="183"/>
      <c r="P15" s="183"/>
      <c r="Q15" s="183"/>
      <c r="R15" s="183"/>
      <c r="S15" s="183"/>
      <c r="T15" s="183"/>
    </row>
    <row r="16" spans="1:20" s="138" customFormat="1" ht="18.75">
      <c r="A16" s="667"/>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400-000000000000}">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31" hidden="1" customWidth="1"/>
    <col min="7" max="8" width="9.140625" style="194" hidden="1" customWidth="1"/>
    <col min="9" max="9" width="3.7109375" style="194" customWidth="1"/>
    <col min="10" max="11" width="3.7109375" style="75" customWidth="1"/>
    <col min="12" max="12" width="12.7109375" style="31" customWidth="1"/>
    <col min="13" max="13" width="44.7109375" style="31" customWidth="1"/>
    <col min="14" max="14" width="2.140625" style="31" hidden="1" customWidth="1"/>
    <col min="15"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6" width="10.5703125" style="173"/>
    <col min="27" max="27" width="10.140625" style="173" customWidth="1"/>
    <col min="28" max="34" width="10.5703125" style="173"/>
    <col min="35" max="256" width="10.5703125" style="31"/>
    <col min="257" max="264" width="0" style="31" hidden="1" customWidth="1"/>
    <col min="265" max="267" width="3.7109375" style="31" customWidth="1"/>
    <col min="268" max="268" width="12.7109375" style="31" customWidth="1"/>
    <col min="269" max="269" width="47.42578125" style="31" customWidth="1"/>
    <col min="270"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282" width="10.5703125" style="31"/>
    <col min="283" max="283" width="10.140625" style="31" customWidth="1"/>
    <col min="284" max="512" width="10.5703125" style="31"/>
    <col min="513" max="520" width="0" style="31" hidden="1" customWidth="1"/>
    <col min="521" max="523" width="3.7109375" style="31" customWidth="1"/>
    <col min="524" max="524" width="12.7109375" style="31" customWidth="1"/>
    <col min="525" max="525" width="47.42578125" style="31" customWidth="1"/>
    <col min="526"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538" width="10.5703125" style="31"/>
    <col min="539" max="539" width="10.140625" style="31" customWidth="1"/>
    <col min="540" max="768" width="10.5703125" style="31"/>
    <col min="769" max="776" width="0" style="31" hidden="1" customWidth="1"/>
    <col min="777" max="779" width="3.7109375" style="31" customWidth="1"/>
    <col min="780" max="780" width="12.7109375" style="31" customWidth="1"/>
    <col min="781" max="781" width="47.42578125" style="31" customWidth="1"/>
    <col min="782"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794" width="10.5703125" style="31"/>
    <col min="795" max="795" width="10.140625" style="31" customWidth="1"/>
    <col min="796" max="1024" width="10.5703125" style="31"/>
    <col min="1025" max="1032" width="0" style="31" hidden="1" customWidth="1"/>
    <col min="1033" max="1035" width="3.7109375" style="31" customWidth="1"/>
    <col min="1036" max="1036" width="12.7109375" style="31" customWidth="1"/>
    <col min="1037" max="1037" width="47.42578125" style="31" customWidth="1"/>
    <col min="1038"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050" width="10.5703125" style="31"/>
    <col min="1051" max="1051" width="10.140625" style="31" customWidth="1"/>
    <col min="1052" max="1280" width="10.5703125" style="31"/>
    <col min="1281" max="1288" width="0" style="31" hidden="1" customWidth="1"/>
    <col min="1289" max="1291" width="3.7109375" style="31" customWidth="1"/>
    <col min="1292" max="1292" width="12.7109375" style="31" customWidth="1"/>
    <col min="1293" max="1293" width="47.42578125" style="31" customWidth="1"/>
    <col min="1294"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306" width="10.5703125" style="31"/>
    <col min="1307" max="1307" width="10.140625" style="31" customWidth="1"/>
    <col min="1308" max="1536" width="10.5703125" style="31"/>
    <col min="1537" max="1544" width="0" style="31" hidden="1" customWidth="1"/>
    <col min="1545" max="1547" width="3.7109375" style="31" customWidth="1"/>
    <col min="1548" max="1548" width="12.7109375" style="31" customWidth="1"/>
    <col min="1549" max="1549" width="47.42578125" style="31" customWidth="1"/>
    <col min="1550"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562" width="10.5703125" style="31"/>
    <col min="1563" max="1563" width="10.140625" style="31" customWidth="1"/>
    <col min="1564" max="1792" width="10.5703125" style="31"/>
    <col min="1793" max="1800" width="0" style="31" hidden="1" customWidth="1"/>
    <col min="1801" max="1803" width="3.7109375" style="31" customWidth="1"/>
    <col min="1804" max="1804" width="12.7109375" style="31" customWidth="1"/>
    <col min="1805" max="1805" width="47.42578125" style="31" customWidth="1"/>
    <col min="1806"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1818" width="10.5703125" style="31"/>
    <col min="1819" max="1819" width="10.140625" style="31" customWidth="1"/>
    <col min="1820" max="2048" width="10.5703125" style="31"/>
    <col min="2049" max="2056" width="0" style="31" hidden="1" customWidth="1"/>
    <col min="2057" max="2059" width="3.7109375" style="31" customWidth="1"/>
    <col min="2060" max="2060" width="12.7109375" style="31" customWidth="1"/>
    <col min="2061" max="2061" width="47.42578125" style="31" customWidth="1"/>
    <col min="2062"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074" width="10.5703125" style="31"/>
    <col min="2075" max="2075" width="10.140625" style="31" customWidth="1"/>
    <col min="2076" max="2304" width="10.5703125" style="31"/>
    <col min="2305" max="2312" width="0" style="31" hidden="1" customWidth="1"/>
    <col min="2313" max="2315" width="3.7109375" style="31" customWidth="1"/>
    <col min="2316" max="2316" width="12.7109375" style="31" customWidth="1"/>
    <col min="2317" max="2317" width="47.42578125" style="31" customWidth="1"/>
    <col min="2318"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330" width="10.5703125" style="31"/>
    <col min="2331" max="2331" width="10.140625" style="31" customWidth="1"/>
    <col min="2332" max="2560" width="10.5703125" style="31"/>
    <col min="2561" max="2568" width="0" style="31" hidden="1" customWidth="1"/>
    <col min="2569" max="2571" width="3.7109375" style="31" customWidth="1"/>
    <col min="2572" max="2572" width="12.7109375" style="31" customWidth="1"/>
    <col min="2573" max="2573" width="47.42578125" style="31" customWidth="1"/>
    <col min="2574"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586" width="10.5703125" style="31"/>
    <col min="2587" max="2587" width="10.140625" style="31" customWidth="1"/>
    <col min="2588" max="2816" width="10.5703125" style="31"/>
    <col min="2817" max="2824" width="0" style="31" hidden="1" customWidth="1"/>
    <col min="2825" max="2827" width="3.7109375" style="31" customWidth="1"/>
    <col min="2828" max="2828" width="12.7109375" style="31" customWidth="1"/>
    <col min="2829" max="2829" width="47.42578125" style="31" customWidth="1"/>
    <col min="2830"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2842" width="10.5703125" style="31"/>
    <col min="2843" max="2843" width="10.140625" style="31" customWidth="1"/>
    <col min="2844" max="3072" width="10.5703125" style="31"/>
    <col min="3073" max="3080" width="0" style="31" hidden="1" customWidth="1"/>
    <col min="3081" max="3083" width="3.7109375" style="31" customWidth="1"/>
    <col min="3084" max="3084" width="12.7109375" style="31" customWidth="1"/>
    <col min="3085" max="3085" width="47.42578125" style="31" customWidth="1"/>
    <col min="3086"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098" width="10.5703125" style="31"/>
    <col min="3099" max="3099" width="10.140625" style="31" customWidth="1"/>
    <col min="3100" max="3328" width="10.5703125" style="31"/>
    <col min="3329" max="3336" width="0" style="31" hidden="1" customWidth="1"/>
    <col min="3337" max="3339" width="3.7109375" style="31" customWidth="1"/>
    <col min="3340" max="3340" width="12.7109375" style="31" customWidth="1"/>
    <col min="3341" max="3341" width="47.42578125" style="31" customWidth="1"/>
    <col min="3342"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354" width="10.5703125" style="31"/>
    <col min="3355" max="3355" width="10.140625" style="31" customWidth="1"/>
    <col min="3356" max="3584" width="10.5703125" style="31"/>
    <col min="3585" max="3592" width="0" style="31" hidden="1" customWidth="1"/>
    <col min="3593" max="3595" width="3.7109375" style="31" customWidth="1"/>
    <col min="3596" max="3596" width="12.7109375" style="31" customWidth="1"/>
    <col min="3597" max="3597" width="47.42578125" style="31" customWidth="1"/>
    <col min="3598"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610" width="10.5703125" style="31"/>
    <col min="3611" max="3611" width="10.140625" style="31" customWidth="1"/>
    <col min="3612" max="3840" width="10.5703125" style="31"/>
    <col min="3841" max="3848" width="0" style="31" hidden="1" customWidth="1"/>
    <col min="3849" max="3851" width="3.7109375" style="31" customWidth="1"/>
    <col min="3852" max="3852" width="12.7109375" style="31" customWidth="1"/>
    <col min="3853" max="3853" width="47.42578125" style="31" customWidth="1"/>
    <col min="3854"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3866" width="10.5703125" style="31"/>
    <col min="3867" max="3867" width="10.140625" style="31" customWidth="1"/>
    <col min="3868" max="4096" width="10.5703125" style="31"/>
    <col min="4097" max="4104" width="0" style="31" hidden="1" customWidth="1"/>
    <col min="4105" max="4107" width="3.7109375" style="31" customWidth="1"/>
    <col min="4108" max="4108" width="12.7109375" style="31" customWidth="1"/>
    <col min="4109" max="4109" width="47.42578125" style="31" customWidth="1"/>
    <col min="4110"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122" width="10.5703125" style="31"/>
    <col min="4123" max="4123" width="10.140625" style="31" customWidth="1"/>
    <col min="4124" max="4352" width="10.5703125" style="31"/>
    <col min="4353" max="4360" width="0" style="31" hidden="1" customWidth="1"/>
    <col min="4361" max="4363" width="3.7109375" style="31" customWidth="1"/>
    <col min="4364" max="4364" width="12.7109375" style="31" customWidth="1"/>
    <col min="4365" max="4365" width="47.42578125" style="31" customWidth="1"/>
    <col min="4366"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378" width="10.5703125" style="31"/>
    <col min="4379" max="4379" width="10.140625" style="31" customWidth="1"/>
    <col min="4380" max="4608" width="10.5703125" style="31"/>
    <col min="4609" max="4616" width="0" style="31" hidden="1" customWidth="1"/>
    <col min="4617" max="4619" width="3.7109375" style="31" customWidth="1"/>
    <col min="4620" max="4620" width="12.7109375" style="31" customWidth="1"/>
    <col min="4621" max="4621" width="47.42578125" style="31" customWidth="1"/>
    <col min="4622"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634" width="10.5703125" style="31"/>
    <col min="4635" max="4635" width="10.140625" style="31" customWidth="1"/>
    <col min="4636" max="4864" width="10.5703125" style="31"/>
    <col min="4865" max="4872" width="0" style="31" hidden="1" customWidth="1"/>
    <col min="4873" max="4875" width="3.7109375" style="31" customWidth="1"/>
    <col min="4876" max="4876" width="12.7109375" style="31" customWidth="1"/>
    <col min="4877" max="4877" width="47.42578125" style="31" customWidth="1"/>
    <col min="4878"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4890" width="10.5703125" style="31"/>
    <col min="4891" max="4891" width="10.140625" style="31" customWidth="1"/>
    <col min="4892" max="5120" width="10.5703125" style="31"/>
    <col min="5121" max="5128" width="0" style="31" hidden="1" customWidth="1"/>
    <col min="5129" max="5131" width="3.7109375" style="31" customWidth="1"/>
    <col min="5132" max="5132" width="12.7109375" style="31" customWidth="1"/>
    <col min="5133" max="5133" width="47.42578125" style="31" customWidth="1"/>
    <col min="5134"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146" width="10.5703125" style="31"/>
    <col min="5147" max="5147" width="10.140625" style="31" customWidth="1"/>
    <col min="5148" max="5376" width="10.5703125" style="31"/>
    <col min="5377" max="5384" width="0" style="31" hidden="1" customWidth="1"/>
    <col min="5385" max="5387" width="3.7109375" style="31" customWidth="1"/>
    <col min="5388" max="5388" width="12.7109375" style="31" customWidth="1"/>
    <col min="5389" max="5389" width="47.42578125" style="31" customWidth="1"/>
    <col min="5390"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402" width="10.5703125" style="31"/>
    <col min="5403" max="5403" width="10.140625" style="31" customWidth="1"/>
    <col min="5404" max="5632" width="10.5703125" style="31"/>
    <col min="5633" max="5640" width="0" style="31" hidden="1" customWidth="1"/>
    <col min="5641" max="5643" width="3.7109375" style="31" customWidth="1"/>
    <col min="5644" max="5644" width="12.7109375" style="31" customWidth="1"/>
    <col min="5645" max="5645" width="47.42578125" style="31" customWidth="1"/>
    <col min="5646"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658" width="10.5703125" style="31"/>
    <col min="5659" max="5659" width="10.140625" style="31" customWidth="1"/>
    <col min="5660" max="5888" width="10.5703125" style="31"/>
    <col min="5889" max="5896" width="0" style="31" hidden="1" customWidth="1"/>
    <col min="5897" max="5899" width="3.7109375" style="31" customWidth="1"/>
    <col min="5900" max="5900" width="12.7109375" style="31" customWidth="1"/>
    <col min="5901" max="5901" width="47.42578125" style="31" customWidth="1"/>
    <col min="5902"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5914" width="10.5703125" style="31"/>
    <col min="5915" max="5915" width="10.140625" style="31" customWidth="1"/>
    <col min="5916" max="6144" width="10.5703125" style="31"/>
    <col min="6145" max="6152" width="0" style="31" hidden="1" customWidth="1"/>
    <col min="6153" max="6155" width="3.7109375" style="31" customWidth="1"/>
    <col min="6156" max="6156" width="12.7109375" style="31" customWidth="1"/>
    <col min="6157" max="6157" width="47.42578125" style="31" customWidth="1"/>
    <col min="6158"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170" width="10.5703125" style="31"/>
    <col min="6171" max="6171" width="10.140625" style="31" customWidth="1"/>
    <col min="6172" max="6400" width="10.5703125" style="31"/>
    <col min="6401" max="6408" width="0" style="31" hidden="1" customWidth="1"/>
    <col min="6409" max="6411" width="3.7109375" style="31" customWidth="1"/>
    <col min="6412" max="6412" width="12.7109375" style="31" customWidth="1"/>
    <col min="6413" max="6413" width="47.42578125" style="31" customWidth="1"/>
    <col min="6414"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426" width="10.5703125" style="31"/>
    <col min="6427" max="6427" width="10.140625" style="31" customWidth="1"/>
    <col min="6428" max="6656" width="10.5703125" style="31"/>
    <col min="6657" max="6664" width="0" style="31" hidden="1" customWidth="1"/>
    <col min="6665" max="6667" width="3.7109375" style="31" customWidth="1"/>
    <col min="6668" max="6668" width="12.7109375" style="31" customWidth="1"/>
    <col min="6669" max="6669" width="47.42578125" style="31" customWidth="1"/>
    <col min="6670"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682" width="10.5703125" style="31"/>
    <col min="6683" max="6683" width="10.140625" style="31" customWidth="1"/>
    <col min="6684" max="6912" width="10.5703125" style="31"/>
    <col min="6913" max="6920" width="0" style="31" hidden="1" customWidth="1"/>
    <col min="6921" max="6923" width="3.7109375" style="31" customWidth="1"/>
    <col min="6924" max="6924" width="12.7109375" style="31" customWidth="1"/>
    <col min="6925" max="6925" width="47.42578125" style="31" customWidth="1"/>
    <col min="6926"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6938" width="10.5703125" style="31"/>
    <col min="6939" max="6939" width="10.140625" style="31" customWidth="1"/>
    <col min="6940" max="7168" width="10.5703125" style="31"/>
    <col min="7169" max="7176" width="0" style="31" hidden="1" customWidth="1"/>
    <col min="7177" max="7179" width="3.7109375" style="31" customWidth="1"/>
    <col min="7180" max="7180" width="12.7109375" style="31" customWidth="1"/>
    <col min="7181" max="7181" width="47.42578125" style="31" customWidth="1"/>
    <col min="7182"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194" width="10.5703125" style="31"/>
    <col min="7195" max="7195" width="10.140625" style="31" customWidth="1"/>
    <col min="7196" max="7424" width="10.5703125" style="31"/>
    <col min="7425" max="7432" width="0" style="31" hidden="1" customWidth="1"/>
    <col min="7433" max="7435" width="3.7109375" style="31" customWidth="1"/>
    <col min="7436" max="7436" width="12.7109375" style="31" customWidth="1"/>
    <col min="7437" max="7437" width="47.42578125" style="31" customWidth="1"/>
    <col min="7438"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450" width="10.5703125" style="31"/>
    <col min="7451" max="7451" width="10.140625" style="31" customWidth="1"/>
    <col min="7452" max="7680" width="10.5703125" style="31"/>
    <col min="7681" max="7688" width="0" style="31" hidden="1" customWidth="1"/>
    <col min="7689" max="7691" width="3.7109375" style="31" customWidth="1"/>
    <col min="7692" max="7692" width="12.7109375" style="31" customWidth="1"/>
    <col min="7693" max="7693" width="47.42578125" style="31" customWidth="1"/>
    <col min="7694"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706" width="10.5703125" style="31"/>
    <col min="7707" max="7707" width="10.140625" style="31" customWidth="1"/>
    <col min="7708" max="7936" width="10.5703125" style="31"/>
    <col min="7937" max="7944" width="0" style="31" hidden="1" customWidth="1"/>
    <col min="7945" max="7947" width="3.7109375" style="31" customWidth="1"/>
    <col min="7948" max="7948" width="12.7109375" style="31" customWidth="1"/>
    <col min="7949" max="7949" width="47.42578125" style="31" customWidth="1"/>
    <col min="7950"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7962" width="10.5703125" style="31"/>
    <col min="7963" max="7963" width="10.140625" style="31" customWidth="1"/>
    <col min="7964" max="8192" width="10.5703125" style="31"/>
    <col min="8193" max="8200" width="0" style="31" hidden="1" customWidth="1"/>
    <col min="8201" max="8203" width="3.7109375" style="31" customWidth="1"/>
    <col min="8204" max="8204" width="12.7109375" style="31" customWidth="1"/>
    <col min="8205" max="8205" width="47.42578125" style="31" customWidth="1"/>
    <col min="8206"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218" width="10.5703125" style="31"/>
    <col min="8219" max="8219" width="10.140625" style="31" customWidth="1"/>
    <col min="8220" max="8448" width="10.5703125" style="31"/>
    <col min="8449" max="8456" width="0" style="31" hidden="1" customWidth="1"/>
    <col min="8457" max="8459" width="3.7109375" style="31" customWidth="1"/>
    <col min="8460" max="8460" width="12.7109375" style="31" customWidth="1"/>
    <col min="8461" max="8461" width="47.42578125" style="31" customWidth="1"/>
    <col min="8462"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474" width="10.5703125" style="31"/>
    <col min="8475" max="8475" width="10.140625" style="31" customWidth="1"/>
    <col min="8476" max="8704" width="10.5703125" style="31"/>
    <col min="8705" max="8712" width="0" style="31" hidden="1" customWidth="1"/>
    <col min="8713" max="8715" width="3.7109375" style="31" customWidth="1"/>
    <col min="8716" max="8716" width="12.7109375" style="31" customWidth="1"/>
    <col min="8717" max="8717" width="47.42578125" style="31" customWidth="1"/>
    <col min="8718"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730" width="10.5703125" style="31"/>
    <col min="8731" max="8731" width="10.140625" style="31" customWidth="1"/>
    <col min="8732" max="8960" width="10.5703125" style="31"/>
    <col min="8961" max="8968" width="0" style="31" hidden="1" customWidth="1"/>
    <col min="8969" max="8971" width="3.7109375" style="31" customWidth="1"/>
    <col min="8972" max="8972" width="12.7109375" style="31" customWidth="1"/>
    <col min="8973" max="8973" width="47.42578125" style="31" customWidth="1"/>
    <col min="8974"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8986" width="10.5703125" style="31"/>
    <col min="8987" max="8987" width="10.140625" style="31" customWidth="1"/>
    <col min="8988" max="9216" width="10.5703125" style="31"/>
    <col min="9217" max="9224" width="0" style="31" hidden="1" customWidth="1"/>
    <col min="9225" max="9227" width="3.7109375" style="31" customWidth="1"/>
    <col min="9228" max="9228" width="12.7109375" style="31" customWidth="1"/>
    <col min="9229" max="9229" width="47.42578125" style="31" customWidth="1"/>
    <col min="9230"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242" width="10.5703125" style="31"/>
    <col min="9243" max="9243" width="10.140625" style="31" customWidth="1"/>
    <col min="9244" max="9472" width="10.5703125" style="31"/>
    <col min="9473" max="9480" width="0" style="31" hidden="1" customWidth="1"/>
    <col min="9481" max="9483" width="3.7109375" style="31" customWidth="1"/>
    <col min="9484" max="9484" width="12.7109375" style="31" customWidth="1"/>
    <col min="9485" max="9485" width="47.42578125" style="31" customWidth="1"/>
    <col min="9486"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498" width="10.5703125" style="31"/>
    <col min="9499" max="9499" width="10.140625" style="31" customWidth="1"/>
    <col min="9500" max="9728" width="10.5703125" style="31"/>
    <col min="9729" max="9736" width="0" style="31" hidden="1" customWidth="1"/>
    <col min="9737" max="9739" width="3.7109375" style="31" customWidth="1"/>
    <col min="9740" max="9740" width="12.7109375" style="31" customWidth="1"/>
    <col min="9741" max="9741" width="47.42578125" style="31" customWidth="1"/>
    <col min="9742"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754" width="10.5703125" style="31"/>
    <col min="9755" max="9755" width="10.140625" style="31" customWidth="1"/>
    <col min="9756" max="9984" width="10.5703125" style="31"/>
    <col min="9985" max="9992" width="0" style="31" hidden="1" customWidth="1"/>
    <col min="9993" max="9995" width="3.7109375" style="31" customWidth="1"/>
    <col min="9996" max="9996" width="12.7109375" style="31" customWidth="1"/>
    <col min="9997" max="9997" width="47.42578125" style="31" customWidth="1"/>
    <col min="9998"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010" width="10.5703125" style="31"/>
    <col min="10011" max="10011" width="10.140625" style="31" customWidth="1"/>
    <col min="10012" max="10240" width="10.5703125" style="31"/>
    <col min="10241" max="10248" width="0" style="31" hidden="1" customWidth="1"/>
    <col min="10249" max="10251" width="3.7109375" style="31" customWidth="1"/>
    <col min="10252" max="10252" width="12.7109375" style="31" customWidth="1"/>
    <col min="10253" max="10253" width="47.42578125" style="31" customWidth="1"/>
    <col min="10254"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266" width="10.5703125" style="31"/>
    <col min="10267" max="10267" width="10.140625" style="31" customWidth="1"/>
    <col min="10268" max="10496" width="10.5703125" style="31"/>
    <col min="10497" max="10504" width="0" style="31" hidden="1" customWidth="1"/>
    <col min="10505" max="10507" width="3.7109375" style="31" customWidth="1"/>
    <col min="10508" max="10508" width="12.7109375" style="31" customWidth="1"/>
    <col min="10509" max="10509" width="47.42578125" style="31" customWidth="1"/>
    <col min="10510"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522" width="10.5703125" style="31"/>
    <col min="10523" max="10523" width="10.140625" style="31" customWidth="1"/>
    <col min="10524" max="10752" width="10.5703125" style="31"/>
    <col min="10753" max="10760" width="0" style="31" hidden="1" customWidth="1"/>
    <col min="10761" max="10763" width="3.7109375" style="31" customWidth="1"/>
    <col min="10764" max="10764" width="12.7109375" style="31" customWidth="1"/>
    <col min="10765" max="10765" width="47.42578125" style="31" customWidth="1"/>
    <col min="10766"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0778" width="10.5703125" style="31"/>
    <col min="10779" max="10779" width="10.140625" style="31" customWidth="1"/>
    <col min="10780" max="11008" width="10.5703125" style="31"/>
    <col min="11009" max="11016" width="0" style="31" hidden="1" customWidth="1"/>
    <col min="11017" max="11019" width="3.7109375" style="31" customWidth="1"/>
    <col min="11020" max="11020" width="12.7109375" style="31" customWidth="1"/>
    <col min="11021" max="11021" width="47.42578125" style="31" customWidth="1"/>
    <col min="11022"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034" width="10.5703125" style="31"/>
    <col min="11035" max="11035" width="10.140625" style="31" customWidth="1"/>
    <col min="11036" max="11264" width="10.5703125" style="31"/>
    <col min="11265" max="11272" width="0" style="31" hidden="1" customWidth="1"/>
    <col min="11273" max="11275" width="3.7109375" style="31" customWidth="1"/>
    <col min="11276" max="11276" width="12.7109375" style="31" customWidth="1"/>
    <col min="11277" max="11277" width="47.42578125" style="31" customWidth="1"/>
    <col min="11278"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290" width="10.5703125" style="31"/>
    <col min="11291" max="11291" width="10.140625" style="31" customWidth="1"/>
    <col min="11292" max="11520" width="10.5703125" style="31"/>
    <col min="11521" max="11528" width="0" style="31" hidden="1" customWidth="1"/>
    <col min="11529" max="11531" width="3.7109375" style="31" customWidth="1"/>
    <col min="11532" max="11532" width="12.7109375" style="31" customWidth="1"/>
    <col min="11533" max="11533" width="47.42578125" style="31" customWidth="1"/>
    <col min="11534"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546" width="10.5703125" style="31"/>
    <col min="11547" max="11547" width="10.140625" style="31" customWidth="1"/>
    <col min="11548" max="11776" width="10.5703125" style="31"/>
    <col min="11777" max="11784" width="0" style="31" hidden="1" customWidth="1"/>
    <col min="11785" max="11787" width="3.7109375" style="31" customWidth="1"/>
    <col min="11788" max="11788" width="12.7109375" style="31" customWidth="1"/>
    <col min="11789" max="11789" width="47.42578125" style="31" customWidth="1"/>
    <col min="11790"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1802" width="10.5703125" style="31"/>
    <col min="11803" max="11803" width="10.140625" style="31" customWidth="1"/>
    <col min="11804" max="12032" width="10.5703125" style="31"/>
    <col min="12033" max="12040" width="0" style="31" hidden="1" customWidth="1"/>
    <col min="12041" max="12043" width="3.7109375" style="31" customWidth="1"/>
    <col min="12044" max="12044" width="12.7109375" style="31" customWidth="1"/>
    <col min="12045" max="12045" width="47.42578125" style="31" customWidth="1"/>
    <col min="12046"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058" width="10.5703125" style="31"/>
    <col min="12059" max="12059" width="10.140625" style="31" customWidth="1"/>
    <col min="12060" max="12288" width="10.5703125" style="31"/>
    <col min="12289" max="12296" width="0" style="31" hidden="1" customWidth="1"/>
    <col min="12297" max="12299" width="3.7109375" style="31" customWidth="1"/>
    <col min="12300" max="12300" width="12.7109375" style="31" customWidth="1"/>
    <col min="12301" max="12301" width="47.42578125" style="31" customWidth="1"/>
    <col min="12302"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314" width="10.5703125" style="31"/>
    <col min="12315" max="12315" width="10.140625" style="31" customWidth="1"/>
    <col min="12316" max="12544" width="10.5703125" style="31"/>
    <col min="12545" max="12552" width="0" style="31" hidden="1" customWidth="1"/>
    <col min="12553" max="12555" width="3.7109375" style="31" customWidth="1"/>
    <col min="12556" max="12556" width="12.7109375" style="31" customWidth="1"/>
    <col min="12557" max="12557" width="47.42578125" style="31" customWidth="1"/>
    <col min="12558"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570" width="10.5703125" style="31"/>
    <col min="12571" max="12571" width="10.140625" style="31" customWidth="1"/>
    <col min="12572" max="12800" width="10.5703125" style="31"/>
    <col min="12801" max="12808" width="0" style="31" hidden="1" customWidth="1"/>
    <col min="12809" max="12811" width="3.7109375" style="31" customWidth="1"/>
    <col min="12812" max="12812" width="12.7109375" style="31" customWidth="1"/>
    <col min="12813" max="12813" width="47.42578125" style="31" customWidth="1"/>
    <col min="12814"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2826" width="10.5703125" style="31"/>
    <col min="12827" max="12827" width="10.140625" style="31" customWidth="1"/>
    <col min="12828" max="13056" width="10.5703125" style="31"/>
    <col min="13057" max="13064" width="0" style="31" hidden="1" customWidth="1"/>
    <col min="13065" max="13067" width="3.7109375" style="31" customWidth="1"/>
    <col min="13068" max="13068" width="12.7109375" style="31" customWidth="1"/>
    <col min="13069" max="13069" width="47.42578125" style="31" customWidth="1"/>
    <col min="13070"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082" width="10.5703125" style="31"/>
    <col min="13083" max="13083" width="10.140625" style="31" customWidth="1"/>
    <col min="13084" max="13312" width="10.5703125" style="31"/>
    <col min="13313" max="13320" width="0" style="31" hidden="1" customWidth="1"/>
    <col min="13321" max="13323" width="3.7109375" style="31" customWidth="1"/>
    <col min="13324" max="13324" width="12.7109375" style="31" customWidth="1"/>
    <col min="13325" max="13325" width="47.42578125" style="31" customWidth="1"/>
    <col min="13326"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338" width="10.5703125" style="31"/>
    <col min="13339" max="13339" width="10.140625" style="31" customWidth="1"/>
    <col min="13340" max="13568" width="10.5703125" style="31"/>
    <col min="13569" max="13576" width="0" style="31" hidden="1" customWidth="1"/>
    <col min="13577" max="13579" width="3.7109375" style="31" customWidth="1"/>
    <col min="13580" max="13580" width="12.7109375" style="31" customWidth="1"/>
    <col min="13581" max="13581" width="47.42578125" style="31" customWidth="1"/>
    <col min="13582"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594" width="10.5703125" style="31"/>
    <col min="13595" max="13595" width="10.140625" style="31" customWidth="1"/>
    <col min="13596" max="13824" width="10.5703125" style="31"/>
    <col min="13825" max="13832" width="0" style="31" hidden="1" customWidth="1"/>
    <col min="13833" max="13835" width="3.7109375" style="31" customWidth="1"/>
    <col min="13836" max="13836" width="12.7109375" style="31" customWidth="1"/>
    <col min="13837" max="13837" width="47.42578125" style="31" customWidth="1"/>
    <col min="13838"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3850" width="10.5703125" style="31"/>
    <col min="13851" max="13851" width="10.140625" style="31" customWidth="1"/>
    <col min="13852" max="14080" width="10.5703125" style="31"/>
    <col min="14081" max="14088" width="0" style="31" hidden="1" customWidth="1"/>
    <col min="14089" max="14091" width="3.7109375" style="31" customWidth="1"/>
    <col min="14092" max="14092" width="12.7109375" style="31" customWidth="1"/>
    <col min="14093" max="14093" width="47.42578125" style="31" customWidth="1"/>
    <col min="14094"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106" width="10.5703125" style="31"/>
    <col min="14107" max="14107" width="10.140625" style="31" customWidth="1"/>
    <col min="14108" max="14336" width="10.5703125" style="31"/>
    <col min="14337" max="14344" width="0" style="31" hidden="1" customWidth="1"/>
    <col min="14345" max="14347" width="3.7109375" style="31" customWidth="1"/>
    <col min="14348" max="14348" width="12.7109375" style="31" customWidth="1"/>
    <col min="14349" max="14349" width="47.42578125" style="31" customWidth="1"/>
    <col min="14350"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362" width="10.5703125" style="31"/>
    <col min="14363" max="14363" width="10.140625" style="31" customWidth="1"/>
    <col min="14364" max="14592" width="10.5703125" style="31"/>
    <col min="14593" max="14600" width="0" style="31" hidden="1" customWidth="1"/>
    <col min="14601" max="14603" width="3.7109375" style="31" customWidth="1"/>
    <col min="14604" max="14604" width="12.7109375" style="31" customWidth="1"/>
    <col min="14605" max="14605" width="47.42578125" style="31" customWidth="1"/>
    <col min="14606"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618" width="10.5703125" style="31"/>
    <col min="14619" max="14619" width="10.140625" style="31" customWidth="1"/>
    <col min="14620" max="14848" width="10.5703125" style="31"/>
    <col min="14849" max="14856" width="0" style="31" hidden="1" customWidth="1"/>
    <col min="14857" max="14859" width="3.7109375" style="31" customWidth="1"/>
    <col min="14860" max="14860" width="12.7109375" style="31" customWidth="1"/>
    <col min="14861" max="14861" width="47.42578125" style="31" customWidth="1"/>
    <col min="14862"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4874" width="10.5703125" style="31"/>
    <col min="14875" max="14875" width="10.140625" style="31" customWidth="1"/>
    <col min="14876" max="15104" width="10.5703125" style="31"/>
    <col min="15105" max="15112" width="0" style="31" hidden="1" customWidth="1"/>
    <col min="15113" max="15115" width="3.7109375" style="31" customWidth="1"/>
    <col min="15116" max="15116" width="12.7109375" style="31" customWidth="1"/>
    <col min="15117" max="15117" width="47.42578125" style="31" customWidth="1"/>
    <col min="15118"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130" width="10.5703125" style="31"/>
    <col min="15131" max="15131" width="10.140625" style="31" customWidth="1"/>
    <col min="15132" max="15360" width="10.5703125" style="31"/>
    <col min="15361" max="15368" width="0" style="31" hidden="1" customWidth="1"/>
    <col min="15369" max="15371" width="3.7109375" style="31" customWidth="1"/>
    <col min="15372" max="15372" width="12.7109375" style="31" customWidth="1"/>
    <col min="15373" max="15373" width="47.42578125" style="31" customWidth="1"/>
    <col min="15374"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386" width="10.5703125" style="31"/>
    <col min="15387" max="15387" width="10.140625" style="31" customWidth="1"/>
    <col min="15388" max="15616" width="10.5703125" style="31"/>
    <col min="15617" max="15624" width="0" style="31" hidden="1" customWidth="1"/>
    <col min="15625" max="15627" width="3.7109375" style="31" customWidth="1"/>
    <col min="15628" max="15628" width="12.7109375" style="31" customWidth="1"/>
    <col min="15629" max="15629" width="47.42578125" style="31" customWidth="1"/>
    <col min="15630"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642" width="10.5703125" style="31"/>
    <col min="15643" max="15643" width="10.140625" style="31" customWidth="1"/>
    <col min="15644" max="15872" width="10.5703125" style="31"/>
    <col min="15873" max="15880" width="0" style="31" hidden="1" customWidth="1"/>
    <col min="15881" max="15883" width="3.7109375" style="31" customWidth="1"/>
    <col min="15884" max="15884" width="12.7109375" style="31" customWidth="1"/>
    <col min="15885" max="15885" width="47.42578125" style="31" customWidth="1"/>
    <col min="15886"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5898" width="10.5703125" style="31"/>
    <col min="15899" max="15899" width="10.140625" style="31" customWidth="1"/>
    <col min="15900" max="16128" width="10.5703125" style="31"/>
    <col min="16129" max="16136" width="0" style="31" hidden="1" customWidth="1"/>
    <col min="16137" max="16139" width="3.7109375" style="31" customWidth="1"/>
    <col min="16140" max="16140" width="12.7109375" style="31" customWidth="1"/>
    <col min="16141" max="16141" width="47.42578125" style="31" customWidth="1"/>
    <col min="16142"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154" width="10.5703125" style="31"/>
    <col min="16155" max="16155" width="10.140625" style="31" customWidth="1"/>
    <col min="16156" max="16384" width="10.5703125" style="31"/>
  </cols>
  <sheetData>
    <row r="1" spans="1:34" hidden="1"/>
    <row r="2" spans="1:34" hidden="1"/>
    <row r="3" spans="1:34" hidden="1"/>
    <row r="4" spans="1:34" ht="3" customHeight="1">
      <c r="J4" s="74"/>
      <c r="K4" s="74"/>
      <c r="L4" s="382"/>
      <c r="M4" s="382"/>
      <c r="N4" s="382"/>
      <c r="U4" s="382"/>
    </row>
    <row r="5" spans="1:34" ht="22.5" customHeight="1">
      <c r="J5" s="74"/>
      <c r="K5" s="74"/>
      <c r="L5" s="684" t="s">
        <v>616</v>
      </c>
      <c r="M5" s="684"/>
      <c r="N5" s="684"/>
      <c r="O5" s="684"/>
      <c r="P5" s="684"/>
      <c r="Q5" s="684"/>
      <c r="R5" s="684"/>
      <c r="S5" s="684"/>
      <c r="T5" s="684"/>
      <c r="U5" s="395"/>
    </row>
    <row r="6" spans="1:34" ht="3" customHeight="1">
      <c r="J6" s="74"/>
      <c r="K6" s="74"/>
      <c r="L6" s="382"/>
      <c r="M6" s="382"/>
      <c r="N6" s="382"/>
      <c r="O6" s="383"/>
      <c r="P6" s="383"/>
      <c r="Q6" s="383"/>
      <c r="R6" s="383"/>
      <c r="S6" s="383"/>
      <c r="T6" s="383"/>
      <c r="U6" s="382"/>
    </row>
    <row r="7" spans="1:34" s="377" customFormat="1" ht="5.25" hidden="1">
      <c r="A7" s="183"/>
      <c r="B7" s="183"/>
      <c r="C7" s="183"/>
      <c r="D7" s="183"/>
      <c r="E7" s="183"/>
      <c r="F7" s="183"/>
      <c r="G7" s="183"/>
      <c r="H7" s="183"/>
      <c r="L7" s="581"/>
      <c r="M7" s="544"/>
      <c r="O7" s="690"/>
      <c r="P7" s="690"/>
      <c r="Q7" s="690"/>
      <c r="R7" s="690"/>
      <c r="S7" s="690"/>
      <c r="T7" s="690"/>
      <c r="U7" s="496"/>
      <c r="V7" s="496"/>
      <c r="X7" s="183"/>
      <c r="Y7" s="183"/>
      <c r="Z7" s="183"/>
      <c r="AA7" s="183"/>
      <c r="AB7" s="183"/>
    </row>
    <row r="8" spans="1:34" s="138" customFormat="1" ht="18.75">
      <c r="G8" s="389"/>
      <c r="H8" s="389"/>
      <c r="L8" s="397"/>
      <c r="M8" s="444" t="str">
        <f>"Дата подачи заявления об "&amp;IF(datePr_ch="","утверждении","изменении") &amp; " тарифов"</f>
        <v>Дата подачи заявления об изменении тарифов</v>
      </c>
      <c r="N8" s="548"/>
      <c r="O8" s="691" t="str">
        <f>IF(datePr_ch="",IF(datePr="","",datePr),datePr_ch)</f>
        <v>26.04.2023</v>
      </c>
      <c r="P8" s="691"/>
      <c r="Q8" s="691"/>
      <c r="R8" s="691"/>
      <c r="S8" s="691"/>
      <c r="T8" s="691"/>
      <c r="U8" s="468"/>
      <c r="X8" s="183"/>
      <c r="Y8" s="183"/>
      <c r="Z8" s="183"/>
      <c r="AA8" s="183"/>
      <c r="AB8" s="183"/>
      <c r="AC8" s="183"/>
      <c r="AD8" s="183"/>
      <c r="AE8" s="183"/>
      <c r="AF8" s="183"/>
      <c r="AG8" s="183"/>
      <c r="AH8" s="183"/>
    </row>
    <row r="9" spans="1:34" s="138" customFormat="1" ht="18.75">
      <c r="G9" s="389"/>
      <c r="H9" s="389"/>
      <c r="L9" s="132"/>
      <c r="M9" s="444" t="str">
        <f>"Номер подачи заявления об "&amp;IF(numberPr_ch="","утверждении","изменении") &amp; " тарифов"</f>
        <v>Номер подачи заявления об изменении тарифов</v>
      </c>
      <c r="N9" s="548"/>
      <c r="O9" s="691" t="str">
        <f>IF(numberPr_ch="",IF(numberPr="","",numberPr),numberPr_ch)</f>
        <v>1235</v>
      </c>
      <c r="P9" s="691"/>
      <c r="Q9" s="691"/>
      <c r="R9" s="691"/>
      <c r="S9" s="691"/>
      <c r="T9" s="691"/>
      <c r="U9" s="468"/>
      <c r="X9" s="183"/>
      <c r="Y9" s="183"/>
      <c r="Z9" s="183"/>
      <c r="AA9" s="183"/>
      <c r="AB9" s="183"/>
      <c r="AC9" s="183"/>
      <c r="AD9" s="183"/>
      <c r="AE9" s="183"/>
      <c r="AF9" s="183"/>
      <c r="AG9" s="183"/>
      <c r="AH9" s="183"/>
    </row>
    <row r="10" spans="1:34" s="377" customFormat="1" ht="5.25" hidden="1">
      <c r="A10" s="183"/>
      <c r="B10" s="183"/>
      <c r="C10" s="183"/>
      <c r="D10" s="183"/>
      <c r="E10" s="183"/>
      <c r="F10" s="183"/>
      <c r="G10" s="183"/>
      <c r="H10" s="183"/>
      <c r="L10" s="581"/>
      <c r="M10" s="544"/>
      <c r="O10" s="690"/>
      <c r="P10" s="690"/>
      <c r="Q10" s="690"/>
      <c r="R10" s="690"/>
      <c r="S10" s="690"/>
      <c r="T10" s="690"/>
      <c r="U10" s="496"/>
      <c r="V10" s="496"/>
      <c r="X10" s="183"/>
      <c r="Y10" s="183"/>
      <c r="Z10" s="183"/>
      <c r="AA10" s="183"/>
      <c r="AB10" s="183"/>
    </row>
    <row r="11" spans="1:34" s="138" customFormat="1" ht="11.25" hidden="1">
      <c r="G11" s="389"/>
      <c r="H11" s="389"/>
      <c r="L11" s="685"/>
      <c r="M11" s="685"/>
      <c r="N11" s="387"/>
      <c r="O11" s="717"/>
      <c r="P11" s="717"/>
      <c r="Q11" s="717"/>
      <c r="R11" s="717"/>
      <c r="S11" s="717"/>
      <c r="T11" s="717"/>
      <c r="U11" s="399" t="s">
        <v>371</v>
      </c>
      <c r="X11" s="183"/>
      <c r="Y11" s="183"/>
      <c r="Z11" s="183"/>
      <c r="AA11" s="183"/>
      <c r="AB11" s="183"/>
      <c r="AC11" s="183"/>
      <c r="AD11" s="183"/>
      <c r="AE11" s="183"/>
      <c r="AF11" s="183"/>
      <c r="AG11" s="183"/>
      <c r="AH11" s="183"/>
    </row>
    <row r="12" spans="1:34">
      <c r="J12" s="74"/>
      <c r="K12" s="74"/>
      <c r="L12" s="382"/>
      <c r="M12" s="382"/>
      <c r="N12" s="382"/>
      <c r="O12" s="715"/>
      <c r="P12" s="715"/>
      <c r="Q12" s="715"/>
      <c r="R12" s="715"/>
      <c r="S12" s="715"/>
      <c r="T12" s="715"/>
      <c r="U12" s="715"/>
    </row>
    <row r="13" spans="1:34">
      <c r="J13" s="74"/>
      <c r="K13" s="74"/>
      <c r="L13" s="625" t="s">
        <v>445</v>
      </c>
      <c r="M13" s="625"/>
      <c r="N13" s="625"/>
      <c r="O13" s="625"/>
      <c r="P13" s="625"/>
      <c r="Q13" s="625"/>
      <c r="R13" s="625"/>
      <c r="S13" s="625"/>
      <c r="T13" s="625"/>
      <c r="U13" s="625"/>
      <c r="V13" s="625"/>
      <c r="W13" s="625" t="s">
        <v>446</v>
      </c>
    </row>
    <row r="14" spans="1:34" ht="14.25" customHeight="1">
      <c r="J14" s="74"/>
      <c r="K14" s="74"/>
      <c r="L14" s="698" t="s">
        <v>91</v>
      </c>
      <c r="M14" s="698" t="s">
        <v>602</v>
      </c>
      <c r="N14" s="414"/>
      <c r="O14" s="699" t="s">
        <v>604</v>
      </c>
      <c r="P14" s="700"/>
      <c r="Q14" s="700"/>
      <c r="R14" s="700"/>
      <c r="S14" s="700"/>
      <c r="T14" s="701"/>
      <c r="U14" s="681" t="s">
        <v>339</v>
      </c>
      <c r="V14" s="695" t="s">
        <v>274</v>
      </c>
      <c r="W14" s="625"/>
    </row>
    <row r="15" spans="1:34" ht="14.25" customHeight="1">
      <c r="J15" s="74"/>
      <c r="K15" s="74"/>
      <c r="L15" s="698"/>
      <c r="M15" s="698"/>
      <c r="N15" s="414"/>
      <c r="O15" s="704" t="s">
        <v>578</v>
      </c>
      <c r="P15" s="702" t="s">
        <v>270</v>
      </c>
      <c r="Q15" s="703"/>
      <c r="R15" s="679" t="s">
        <v>615</v>
      </c>
      <c r="S15" s="679"/>
      <c r="T15" s="680"/>
      <c r="U15" s="682"/>
      <c r="V15" s="696"/>
      <c r="W15" s="625"/>
    </row>
    <row r="16" spans="1:34" ht="33.75">
      <c r="J16" s="74"/>
      <c r="K16" s="74"/>
      <c r="L16" s="698"/>
      <c r="M16" s="698"/>
      <c r="N16" s="413"/>
      <c r="O16" s="705"/>
      <c r="P16" s="88" t="s">
        <v>670</v>
      </c>
      <c r="Q16" s="88" t="s">
        <v>671</v>
      </c>
      <c r="R16" s="89" t="s">
        <v>273</v>
      </c>
      <c r="S16" s="693" t="s">
        <v>272</v>
      </c>
      <c r="T16" s="694"/>
      <c r="U16" s="683"/>
      <c r="V16" s="697"/>
      <c r="W16" s="625"/>
    </row>
    <row r="17" spans="1:34">
      <c r="J17" s="74"/>
      <c r="K17" s="388">
        <v>1</v>
      </c>
      <c r="L17" s="35" t="s">
        <v>92</v>
      </c>
      <c r="M17" s="35" t="s">
        <v>48</v>
      </c>
      <c r="N17" s="394" t="s">
        <v>48</v>
      </c>
      <c r="O17" s="386">
        <f ca="1">OFFSET(O17,0,-1)+1</f>
        <v>3</v>
      </c>
      <c r="P17" s="386">
        <f ca="1">OFFSET(P17,0,-1)+1</f>
        <v>4</v>
      </c>
      <c r="Q17" s="386">
        <f ca="1">OFFSET(Q17,0,-1)+1</f>
        <v>5</v>
      </c>
      <c r="R17" s="386">
        <f ca="1">OFFSET(R17,0,-1)+1</f>
        <v>6</v>
      </c>
      <c r="S17" s="686">
        <f ca="1">OFFSET(S17,0,-1)+1</f>
        <v>7</v>
      </c>
      <c r="T17" s="686"/>
      <c r="U17" s="386">
        <f ca="1">OFFSET(U17,0,-2)+1</f>
        <v>8</v>
      </c>
      <c r="V17" s="393">
        <f ca="1">OFFSET(V17,0,-1)</f>
        <v>8</v>
      </c>
      <c r="W17" s="386">
        <f ca="1">OFFSET(W17,0,-1)+1</f>
        <v>9</v>
      </c>
    </row>
    <row r="18" spans="1:34" ht="22.5">
      <c r="A18" s="669">
        <v>1</v>
      </c>
      <c r="B18" s="173"/>
      <c r="C18" s="173"/>
      <c r="D18" s="173"/>
      <c r="E18" s="184"/>
      <c r="F18" s="283"/>
      <c r="G18" s="283"/>
      <c r="H18" s="283"/>
      <c r="J18" s="505"/>
      <c r="K18" s="508"/>
      <c r="L18" s="401">
        <f>mergeValue(A18)</f>
        <v>1</v>
      </c>
      <c r="M18" s="449" t="s">
        <v>19</v>
      </c>
      <c r="N18" s="436"/>
      <c r="O18" s="712"/>
      <c r="P18" s="712"/>
      <c r="Q18" s="712"/>
      <c r="R18" s="712"/>
      <c r="S18" s="712"/>
      <c r="T18" s="712"/>
      <c r="U18" s="712"/>
      <c r="V18" s="712"/>
      <c r="W18" s="445" t="s">
        <v>718</v>
      </c>
    </row>
    <row r="19" spans="1:34" ht="22.5">
      <c r="A19" s="669"/>
      <c r="B19" s="669">
        <v>1</v>
      </c>
      <c r="C19" s="173"/>
      <c r="D19" s="173"/>
      <c r="E19" s="283"/>
      <c r="F19" s="283"/>
      <c r="G19" s="283"/>
      <c r="H19" s="283"/>
      <c r="I19" s="151"/>
      <c r="J19" s="504"/>
      <c r="K19" s="506"/>
      <c r="L19" s="401" t="str">
        <f>mergeValue(A19) &amp;"."&amp; mergeValue(B19)</f>
        <v>1.1</v>
      </c>
      <c r="M19" s="417" t="s">
        <v>15</v>
      </c>
      <c r="N19" s="436"/>
      <c r="O19" s="712"/>
      <c r="P19" s="712"/>
      <c r="Q19" s="712"/>
      <c r="R19" s="712"/>
      <c r="S19" s="712"/>
      <c r="T19" s="712"/>
      <c r="U19" s="712"/>
      <c r="V19" s="712"/>
      <c r="W19" s="445" t="s">
        <v>459</v>
      </c>
    </row>
    <row r="20" spans="1:34" ht="22.5">
      <c r="A20" s="669"/>
      <c r="B20" s="669"/>
      <c r="C20" s="669">
        <v>1</v>
      </c>
      <c r="D20" s="173"/>
      <c r="E20" s="283"/>
      <c r="F20" s="283"/>
      <c r="G20" s="283"/>
      <c r="H20" s="283"/>
      <c r="I20" s="507"/>
      <c r="J20" s="504"/>
      <c r="K20" s="506"/>
      <c r="L20" s="401" t="str">
        <f>mergeValue(A20) &amp;"."&amp; mergeValue(B20)&amp;"."&amp; mergeValue(C20)</f>
        <v>1.1.1</v>
      </c>
      <c r="M20" s="418" t="s">
        <v>7</v>
      </c>
      <c r="N20" s="436"/>
      <c r="O20" s="712"/>
      <c r="P20" s="712"/>
      <c r="Q20" s="712"/>
      <c r="R20" s="712"/>
      <c r="S20" s="712"/>
      <c r="T20" s="712"/>
      <c r="U20" s="712"/>
      <c r="V20" s="712"/>
      <c r="W20" s="445" t="s">
        <v>600</v>
      </c>
    </row>
    <row r="21" spans="1:34" ht="22.5">
      <c r="A21" s="669"/>
      <c r="B21" s="669"/>
      <c r="C21" s="669"/>
      <c r="D21" s="669">
        <v>1</v>
      </c>
      <c r="E21" s="283"/>
      <c r="F21" s="283"/>
      <c r="G21" s="283"/>
      <c r="H21" s="283"/>
      <c r="I21" s="507"/>
      <c r="J21" s="504"/>
      <c r="K21" s="506"/>
      <c r="L21" s="401" t="str">
        <f>mergeValue(A21) &amp;"."&amp; mergeValue(B21)&amp;"."&amp; mergeValue(C21)&amp;"."&amp; mergeValue(D21)</f>
        <v>1.1.1.1</v>
      </c>
      <c r="M21" s="419" t="s">
        <v>21</v>
      </c>
      <c r="N21" s="436"/>
      <c r="O21" s="712"/>
      <c r="P21" s="712"/>
      <c r="Q21" s="712"/>
      <c r="R21" s="712"/>
      <c r="S21" s="712"/>
      <c r="T21" s="712"/>
      <c r="U21" s="712"/>
      <c r="V21" s="712"/>
      <c r="W21" s="445" t="s">
        <v>601</v>
      </c>
    </row>
    <row r="22" spans="1:34" ht="11.25" hidden="1" customHeight="1">
      <c r="A22" s="669"/>
      <c r="B22" s="669"/>
      <c r="C22" s="669"/>
      <c r="D22" s="669"/>
      <c r="E22" s="669">
        <v>1</v>
      </c>
      <c r="F22" s="283"/>
      <c r="G22" s="283"/>
      <c r="H22" s="173">
        <v>1</v>
      </c>
      <c r="I22" s="669">
        <v>1</v>
      </c>
      <c r="J22" s="283"/>
      <c r="K22" s="510"/>
      <c r="L22" s="401"/>
      <c r="M22" s="421"/>
      <c r="N22" s="169"/>
      <c r="O22" s="400"/>
      <c r="P22" s="400"/>
      <c r="Q22" s="400"/>
      <c r="R22" s="400"/>
      <c r="S22" s="400"/>
      <c r="T22" s="400"/>
      <c r="U22" s="400"/>
      <c r="V22" s="401"/>
      <c r="W22" s="169"/>
    </row>
    <row r="23" spans="1:34" ht="33.75">
      <c r="A23" s="669"/>
      <c r="B23" s="669"/>
      <c r="C23" s="669"/>
      <c r="D23" s="669"/>
      <c r="E23" s="669"/>
      <c r="F23" s="669">
        <v>1</v>
      </c>
      <c r="G23" s="173"/>
      <c r="H23" s="173"/>
      <c r="I23" s="669"/>
      <c r="J23" s="669">
        <v>1</v>
      </c>
      <c r="K23" s="511"/>
      <c r="L23" s="401" t="str">
        <f>mergeValue(A23) &amp;"."&amp; mergeValue(B23)&amp;"."&amp; mergeValue(C23)&amp;"."&amp; mergeValue(D23)&amp;"."&amp;  mergeValue(F23)</f>
        <v>1.1.1.1.1</v>
      </c>
      <c r="M23" s="422" t="s">
        <v>9</v>
      </c>
      <c r="N23" s="169"/>
      <c r="O23" s="671"/>
      <c r="P23" s="671"/>
      <c r="Q23" s="671"/>
      <c r="R23" s="671"/>
      <c r="S23" s="671"/>
      <c r="T23" s="671"/>
      <c r="U23" s="671"/>
      <c r="V23" s="671"/>
      <c r="W23" s="445" t="s">
        <v>720</v>
      </c>
      <c r="Y23" s="182" t="str">
        <f>strCheckUnique(Z23:Z26)</f>
        <v/>
      </c>
      <c r="AA23" s="182"/>
    </row>
    <row r="24" spans="1:34" ht="99" customHeight="1">
      <c r="A24" s="669"/>
      <c r="B24" s="669"/>
      <c r="C24" s="669"/>
      <c r="D24" s="669"/>
      <c r="E24" s="669"/>
      <c r="F24" s="669"/>
      <c r="G24" s="173">
        <v>1</v>
      </c>
      <c r="H24" s="173"/>
      <c r="I24" s="669"/>
      <c r="J24" s="669"/>
      <c r="K24" s="511">
        <v>1</v>
      </c>
      <c r="L24" s="401" t="str">
        <f>mergeValue(A24) &amp;"."&amp; mergeValue(B24)&amp;"."&amp; mergeValue(C24)&amp;"."&amp; mergeValue(D24)&amp;"."&amp; mergeValue(F24)&amp;"."&amp; mergeValue(G24)</f>
        <v>1.1.1.1.1.1</v>
      </c>
      <c r="M24" s="527"/>
      <c r="N24" s="438"/>
      <c r="O24" s="427"/>
      <c r="P24" s="427"/>
      <c r="Q24" s="538"/>
      <c r="R24" s="675"/>
      <c r="S24" s="677" t="s">
        <v>83</v>
      </c>
      <c r="T24" s="675"/>
      <c r="U24" s="677" t="s">
        <v>84</v>
      </c>
      <c r="V24" s="435"/>
      <c r="W24" s="687" t="s">
        <v>733</v>
      </c>
      <c r="X24" s="173" t="str">
        <f>strCheckDate(O25:V25)</f>
        <v/>
      </c>
      <c r="Y24" s="182"/>
      <c r="Z24" s="182" t="str">
        <f>IF(M24="","",M24 )</f>
        <v/>
      </c>
      <c r="AA24" s="182"/>
      <c r="AB24" s="182"/>
      <c r="AC24" s="182"/>
    </row>
    <row r="25" spans="1:34" ht="11.25" hidden="1">
      <c r="A25" s="669"/>
      <c r="B25" s="669"/>
      <c r="C25" s="669"/>
      <c r="D25" s="669"/>
      <c r="E25" s="669"/>
      <c r="F25" s="669"/>
      <c r="G25" s="173"/>
      <c r="H25" s="173"/>
      <c r="I25" s="669"/>
      <c r="J25" s="669"/>
      <c r="K25" s="511"/>
      <c r="L25" s="244"/>
      <c r="M25" s="450"/>
      <c r="N25" s="438"/>
      <c r="O25" s="427"/>
      <c r="P25" s="427"/>
      <c r="Q25" s="437" t="str">
        <f>R24 &amp; "-" &amp; T24</f>
        <v>-</v>
      </c>
      <c r="R25" s="676"/>
      <c r="S25" s="677"/>
      <c r="T25" s="676"/>
      <c r="U25" s="677"/>
      <c r="V25" s="435"/>
      <c r="W25" s="688"/>
    </row>
    <row r="26" spans="1:34" customFormat="1" ht="15" customHeight="1">
      <c r="A26" s="669"/>
      <c r="B26" s="669"/>
      <c r="C26" s="669"/>
      <c r="D26" s="669"/>
      <c r="E26" s="669"/>
      <c r="F26" s="669"/>
      <c r="G26" s="283"/>
      <c r="H26" s="173"/>
      <c r="I26" s="669"/>
      <c r="J26" s="669"/>
      <c r="K26" s="510"/>
      <c r="L26" s="415"/>
      <c r="M26" s="423" t="s">
        <v>24</v>
      </c>
      <c r="N26" s="420"/>
      <c r="O26" s="416"/>
      <c r="P26" s="416"/>
      <c r="Q26" s="416"/>
      <c r="R26" s="431"/>
      <c r="S26" s="141"/>
      <c r="T26" s="428"/>
      <c r="U26" s="420"/>
      <c r="V26" s="425"/>
      <c r="W26" s="689"/>
      <c r="X26" s="175"/>
      <c r="Y26" s="175"/>
      <c r="Z26" s="175"/>
      <c r="AA26" s="175"/>
      <c r="AB26" s="175"/>
      <c r="AC26" s="175"/>
      <c r="AD26" s="175"/>
      <c r="AE26" s="175"/>
      <c r="AF26" s="175"/>
      <c r="AG26" s="175"/>
      <c r="AH26" s="175"/>
    </row>
    <row r="27" spans="1:34" customFormat="1" ht="15" customHeight="1">
      <c r="A27" s="669"/>
      <c r="B27" s="669"/>
      <c r="C27" s="669"/>
      <c r="D27" s="669"/>
      <c r="E27" s="669"/>
      <c r="F27" s="283"/>
      <c r="G27" s="283"/>
      <c r="H27" s="173"/>
      <c r="I27" s="669"/>
      <c r="J27" s="283"/>
      <c r="K27" s="510"/>
      <c r="L27" s="415"/>
      <c r="M27" s="420" t="s">
        <v>10</v>
      </c>
      <c r="N27" s="130"/>
      <c r="O27" s="416"/>
      <c r="P27" s="416"/>
      <c r="Q27" s="416"/>
      <c r="R27" s="431"/>
      <c r="S27" s="141"/>
      <c r="T27" s="428"/>
      <c r="U27" s="130"/>
      <c r="V27" s="141"/>
      <c r="W27" s="425"/>
      <c r="X27" s="175"/>
      <c r="Y27" s="175"/>
      <c r="Z27" s="175"/>
      <c r="AA27" s="175"/>
      <c r="AB27" s="175"/>
      <c r="AC27" s="175"/>
      <c r="AD27" s="175"/>
      <c r="AE27" s="175"/>
      <c r="AF27" s="175"/>
      <c r="AG27" s="175"/>
      <c r="AH27" s="175"/>
    </row>
    <row r="28" spans="1:34" customFormat="1" ht="0.2" customHeight="1">
      <c r="A28" s="669"/>
      <c r="B28" s="669"/>
      <c r="C28" s="669"/>
      <c r="D28" s="669"/>
      <c r="E28" s="509"/>
      <c r="F28" s="283"/>
      <c r="G28" s="283"/>
      <c r="H28" s="283"/>
      <c r="I28" s="505"/>
      <c r="J28" s="73"/>
      <c r="K28" s="508"/>
      <c r="L28" s="415"/>
      <c r="M28" s="420"/>
      <c r="N28" s="129"/>
      <c r="O28" s="416"/>
      <c r="P28" s="416"/>
      <c r="Q28" s="416"/>
      <c r="R28" s="431"/>
      <c r="S28" s="141"/>
      <c r="T28" s="428"/>
      <c r="U28" s="129"/>
      <c r="V28" s="141"/>
      <c r="W28" s="425"/>
      <c r="X28" s="175"/>
      <c r="Y28" s="175"/>
      <c r="Z28" s="175"/>
      <c r="AA28" s="175"/>
      <c r="AB28" s="175"/>
      <c r="AC28" s="175"/>
      <c r="AD28" s="175"/>
      <c r="AE28" s="175"/>
      <c r="AF28" s="175"/>
      <c r="AG28" s="175"/>
      <c r="AH28" s="175"/>
    </row>
    <row r="29" spans="1:34" customFormat="1" ht="15" customHeight="1">
      <c r="A29" s="669"/>
      <c r="B29" s="669"/>
      <c r="C29" s="669"/>
      <c r="D29" s="509"/>
      <c r="E29" s="509"/>
      <c r="F29" s="283"/>
      <c r="G29" s="283"/>
      <c r="H29" s="283"/>
      <c r="I29" s="505"/>
      <c r="J29" s="73"/>
      <c r="K29" s="508"/>
      <c r="L29" s="415"/>
      <c r="M29" s="130" t="s">
        <v>16</v>
      </c>
      <c r="N29" s="129"/>
      <c r="O29" s="416"/>
      <c r="P29" s="416"/>
      <c r="Q29" s="416"/>
      <c r="R29" s="431"/>
      <c r="S29" s="141"/>
      <c r="T29" s="428"/>
      <c r="U29" s="129"/>
      <c r="V29" s="141"/>
      <c r="W29" s="425"/>
      <c r="X29" s="175"/>
      <c r="Y29" s="175"/>
      <c r="Z29" s="175"/>
      <c r="AA29" s="175"/>
      <c r="AB29" s="175"/>
      <c r="AC29" s="175"/>
      <c r="AD29" s="175"/>
      <c r="AE29" s="175"/>
      <c r="AF29" s="175"/>
      <c r="AG29" s="175"/>
      <c r="AH29" s="175"/>
    </row>
    <row r="30" spans="1:34" customFormat="1" ht="15" customHeight="1">
      <c r="A30" s="669"/>
      <c r="B30" s="669"/>
      <c r="C30" s="509"/>
      <c r="D30" s="509"/>
      <c r="E30" s="509"/>
      <c r="F30" s="509"/>
      <c r="G30" s="514"/>
      <c r="H30" s="505"/>
      <c r="I30" s="512"/>
      <c r="J30" s="73"/>
      <c r="K30" s="513"/>
      <c r="L30" s="415"/>
      <c r="M30" s="129" t="s">
        <v>17</v>
      </c>
      <c r="N30" s="129"/>
      <c r="O30" s="416"/>
      <c r="P30" s="416"/>
      <c r="Q30" s="416"/>
      <c r="R30" s="431"/>
      <c r="S30" s="141"/>
      <c r="T30" s="428"/>
      <c r="U30" s="129"/>
      <c r="V30" s="141"/>
      <c r="W30" s="425"/>
      <c r="X30" s="175"/>
      <c r="Y30" s="175"/>
      <c r="Z30" s="175"/>
      <c r="AA30" s="175"/>
      <c r="AB30" s="175"/>
      <c r="AC30" s="175"/>
      <c r="AD30" s="175"/>
      <c r="AE30" s="175"/>
      <c r="AF30" s="175"/>
      <c r="AG30" s="175"/>
      <c r="AH30" s="175"/>
    </row>
    <row r="31" spans="1:34" customFormat="1" ht="15" customHeight="1">
      <c r="A31" s="669"/>
      <c r="B31" s="509"/>
      <c r="C31" s="509"/>
      <c r="D31" s="509"/>
      <c r="E31" s="509"/>
      <c r="F31" s="509"/>
      <c r="G31" s="514"/>
      <c r="H31" s="505"/>
      <c r="I31" s="505"/>
      <c r="J31" s="73"/>
      <c r="K31" s="508"/>
      <c r="L31" s="415"/>
      <c r="M31" s="135" t="s">
        <v>18</v>
      </c>
      <c r="N31" s="129"/>
      <c r="O31" s="416"/>
      <c r="P31" s="416"/>
      <c r="Q31" s="416"/>
      <c r="R31" s="431"/>
      <c r="S31" s="141"/>
      <c r="T31" s="428"/>
      <c r="U31" s="129"/>
      <c r="V31" s="141"/>
      <c r="W31" s="425"/>
      <c r="X31" s="175"/>
      <c r="Y31" s="175"/>
      <c r="Z31" s="175"/>
      <c r="AA31" s="175"/>
      <c r="AB31" s="175"/>
      <c r="AC31" s="175"/>
      <c r="AD31" s="175"/>
      <c r="AE31" s="175"/>
      <c r="AF31" s="175"/>
      <c r="AG31" s="175"/>
      <c r="AH31" s="175"/>
    </row>
    <row r="32" spans="1:34" customFormat="1" ht="15" customHeight="1">
      <c r="L32" s="390"/>
      <c r="M32" s="144" t="s">
        <v>308</v>
      </c>
      <c r="N32" s="129"/>
      <c r="O32" s="416"/>
      <c r="P32" s="416"/>
      <c r="Q32" s="416"/>
      <c r="R32" s="431"/>
      <c r="S32" s="141"/>
      <c r="T32" s="428"/>
      <c r="U32" s="129"/>
      <c r="V32" s="141"/>
      <c r="W32" s="425"/>
      <c r="X32" s="175"/>
      <c r="Y32" s="175"/>
      <c r="Z32" s="175"/>
      <c r="AA32" s="175"/>
      <c r="AB32" s="175"/>
      <c r="AC32" s="175"/>
      <c r="AD32" s="175"/>
      <c r="AE32" s="175"/>
      <c r="AF32" s="175"/>
      <c r="AG32" s="175"/>
      <c r="AH32" s="175"/>
    </row>
    <row r="33" spans="12:23" ht="3" customHeight="1">
      <c r="L33" s="384"/>
      <c r="M33" s="384"/>
      <c r="N33" s="384"/>
      <c r="O33" s="384"/>
      <c r="P33" s="384"/>
      <c r="Q33" s="384"/>
      <c r="R33" s="384"/>
      <c r="S33" s="384"/>
      <c r="T33" s="384"/>
      <c r="U33" s="384"/>
    </row>
    <row r="34" spans="12:23" ht="123.75" customHeight="1">
      <c r="L34" s="1">
        <v>1</v>
      </c>
      <c r="M34" s="663" t="s">
        <v>734</v>
      </c>
      <c r="N34" s="663"/>
      <c r="O34" s="663"/>
      <c r="P34" s="663"/>
      <c r="Q34" s="663"/>
      <c r="R34" s="663"/>
      <c r="S34" s="663"/>
      <c r="T34" s="663"/>
      <c r="U34" s="663"/>
      <c r="V34" s="663"/>
      <c r="W34" s="663"/>
    </row>
  </sheetData>
  <sheetProtection password="FA9C" sheet="1" objects="1" scenarios="1" formatColumns="0" formatRows="0"/>
  <dataConsolidate leftLabels="1" link="1"/>
  <mergeCells count="39">
    <mergeCell ref="M34:W34"/>
    <mergeCell ref="W24:W26"/>
    <mergeCell ref="L13:V13"/>
    <mergeCell ref="L14:L16"/>
    <mergeCell ref="M14:M16"/>
    <mergeCell ref="O14:T14"/>
    <mergeCell ref="U14:U16"/>
    <mergeCell ref="V14:V16"/>
    <mergeCell ref="O15:O16"/>
    <mergeCell ref="P15:Q15"/>
    <mergeCell ref="R15:T15"/>
    <mergeCell ref="S17:T17"/>
    <mergeCell ref="W13:W16"/>
    <mergeCell ref="L5:T5"/>
    <mergeCell ref="O9:T9"/>
    <mergeCell ref="O10:T10"/>
    <mergeCell ref="O7:T7"/>
    <mergeCell ref="O8:T8"/>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F23:F26"/>
    <mergeCell ref="J23:J26"/>
    <mergeCell ref="O23:V23"/>
    <mergeCell ref="R24:R25"/>
    <mergeCell ref="S24:S25"/>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5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5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5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5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500-000004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5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500-000006000000}"/>
    <dataValidation type="list" allowBlank="1" showInputMessage="1" showErrorMessage="1" errorTitle="Ошибка" error="Выберите значение из списка" prompt="Выберите значение из списка" sqref="O23:V23" xr:uid="{00000000-0002-0000-15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182</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7"/>
      <c r="B13" s="667"/>
      <c r="C13" s="667"/>
      <c r="D13" s="276">
        <v>1</v>
      </c>
      <c r="F13" s="165" t="str">
        <f>"4."&amp;mergeValue(A13) &amp;"."&amp;mergeValue(B13)&amp;"."&amp;mergeValue(C13)&amp;"."&amp;mergeValue(D13)</f>
        <v>4.1.1.1.1</v>
      </c>
      <c r="G13" s="339" t="s">
        <v>477</v>
      </c>
      <c r="H13" s="259"/>
      <c r="I13" s="668" t="s">
        <v>569</v>
      </c>
      <c r="J13" s="271"/>
      <c r="K13" s="183"/>
      <c r="L13" s="183"/>
      <c r="M13" s="183"/>
      <c r="N13" s="183"/>
      <c r="O13" s="183"/>
      <c r="P13" s="183"/>
      <c r="Q13" s="183"/>
      <c r="R13" s="183"/>
      <c r="S13" s="183"/>
      <c r="T13" s="183"/>
    </row>
    <row r="14" spans="1:20" s="138" customFormat="1" ht="18.75">
      <c r="A14" s="667"/>
      <c r="B14" s="667"/>
      <c r="C14" s="667"/>
      <c r="D14" s="276"/>
      <c r="F14" s="272"/>
      <c r="G14" s="130" t="s">
        <v>4</v>
      </c>
      <c r="H14" s="277"/>
      <c r="I14" s="668"/>
      <c r="J14" s="271"/>
      <c r="K14" s="183"/>
      <c r="L14" s="183"/>
      <c r="M14" s="183"/>
      <c r="N14" s="183"/>
      <c r="O14" s="183"/>
      <c r="P14" s="183"/>
      <c r="Q14" s="183"/>
      <c r="R14" s="183"/>
      <c r="S14" s="183"/>
      <c r="T14" s="183"/>
    </row>
    <row r="15" spans="1:20" s="138" customFormat="1" ht="18.75">
      <c r="A15" s="667"/>
      <c r="B15" s="667"/>
      <c r="C15" s="276"/>
      <c r="D15" s="276"/>
      <c r="F15" s="340"/>
      <c r="G15" s="168" t="s">
        <v>401</v>
      </c>
      <c r="H15" s="341"/>
      <c r="I15" s="342"/>
      <c r="J15" s="271"/>
      <c r="K15" s="183"/>
      <c r="L15" s="183"/>
      <c r="M15" s="183"/>
      <c r="N15" s="183"/>
      <c r="O15" s="183"/>
      <c r="P15" s="183"/>
      <c r="Q15" s="183"/>
      <c r="R15" s="183"/>
      <c r="S15" s="183"/>
      <c r="T15" s="183"/>
    </row>
    <row r="16" spans="1:20" s="138" customFormat="1" ht="18.75">
      <c r="A16" s="667"/>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600-000000000000}">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2" style="31" hidden="1" customWidth="1"/>
    <col min="15"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34" width="10.5703125" style="173"/>
    <col min="35" max="256" width="10.5703125" style="31"/>
    <col min="257" max="264" width="0" style="31" hidden="1" customWidth="1"/>
    <col min="265" max="267" width="3.7109375" style="31" customWidth="1"/>
    <col min="268" max="268" width="12.7109375" style="31" customWidth="1"/>
    <col min="269" max="269" width="47.42578125" style="31" customWidth="1"/>
    <col min="270" max="273" width="0" style="31" hidden="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512" width="10.5703125" style="31"/>
    <col min="513" max="520" width="0" style="31" hidden="1" customWidth="1"/>
    <col min="521" max="523" width="3.7109375" style="31" customWidth="1"/>
    <col min="524" max="524" width="12.7109375" style="31" customWidth="1"/>
    <col min="525" max="525" width="47.42578125" style="31" customWidth="1"/>
    <col min="526" max="529" width="0" style="31" hidden="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768" width="10.5703125" style="31"/>
    <col min="769" max="776" width="0" style="31" hidden="1" customWidth="1"/>
    <col min="777" max="779" width="3.7109375" style="31" customWidth="1"/>
    <col min="780" max="780" width="12.7109375" style="31" customWidth="1"/>
    <col min="781" max="781" width="47.42578125" style="31" customWidth="1"/>
    <col min="782" max="785" width="0" style="31" hidden="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1024" width="10.5703125" style="31"/>
    <col min="1025" max="1032" width="0" style="31" hidden="1" customWidth="1"/>
    <col min="1033" max="1035" width="3.7109375" style="31" customWidth="1"/>
    <col min="1036" max="1036" width="12.7109375" style="31" customWidth="1"/>
    <col min="1037" max="1037" width="47.42578125" style="31" customWidth="1"/>
    <col min="1038" max="1041" width="0" style="31" hidden="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280" width="10.5703125" style="31"/>
    <col min="1281" max="1288" width="0" style="31" hidden="1" customWidth="1"/>
    <col min="1289" max="1291" width="3.7109375" style="31" customWidth="1"/>
    <col min="1292" max="1292" width="12.7109375" style="31" customWidth="1"/>
    <col min="1293" max="1293" width="47.42578125" style="31" customWidth="1"/>
    <col min="1294" max="1297" width="0" style="31" hidden="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536" width="10.5703125" style="31"/>
    <col min="1537" max="1544" width="0" style="31" hidden="1" customWidth="1"/>
    <col min="1545" max="1547" width="3.7109375" style="31" customWidth="1"/>
    <col min="1548" max="1548" width="12.7109375" style="31" customWidth="1"/>
    <col min="1549" max="1549" width="47.42578125" style="31" customWidth="1"/>
    <col min="1550" max="1553" width="0" style="31" hidden="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792" width="10.5703125" style="31"/>
    <col min="1793" max="1800" width="0" style="31" hidden="1" customWidth="1"/>
    <col min="1801" max="1803" width="3.7109375" style="31" customWidth="1"/>
    <col min="1804" max="1804" width="12.7109375" style="31" customWidth="1"/>
    <col min="1805" max="1805" width="47.42578125" style="31" customWidth="1"/>
    <col min="1806" max="1809" width="0" style="31" hidden="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2048" width="10.5703125" style="31"/>
    <col min="2049" max="2056" width="0" style="31" hidden="1" customWidth="1"/>
    <col min="2057" max="2059" width="3.7109375" style="31" customWidth="1"/>
    <col min="2060" max="2060" width="12.7109375" style="31" customWidth="1"/>
    <col min="2061" max="2061" width="47.42578125" style="31" customWidth="1"/>
    <col min="2062" max="2065" width="0" style="31" hidden="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304" width="10.5703125" style="31"/>
    <col min="2305" max="2312" width="0" style="31" hidden="1" customWidth="1"/>
    <col min="2313" max="2315" width="3.7109375" style="31" customWidth="1"/>
    <col min="2316" max="2316" width="12.7109375" style="31" customWidth="1"/>
    <col min="2317" max="2317" width="47.42578125" style="31" customWidth="1"/>
    <col min="2318" max="2321" width="0" style="31" hidden="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560" width="10.5703125" style="31"/>
    <col min="2561" max="2568" width="0" style="31" hidden="1" customWidth="1"/>
    <col min="2569" max="2571" width="3.7109375" style="31" customWidth="1"/>
    <col min="2572" max="2572" width="12.7109375" style="31" customWidth="1"/>
    <col min="2573" max="2573" width="47.42578125" style="31" customWidth="1"/>
    <col min="2574" max="2577" width="0" style="31" hidden="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816" width="10.5703125" style="31"/>
    <col min="2817" max="2824" width="0" style="31" hidden="1" customWidth="1"/>
    <col min="2825" max="2827" width="3.7109375" style="31" customWidth="1"/>
    <col min="2828" max="2828" width="12.7109375" style="31" customWidth="1"/>
    <col min="2829" max="2829" width="47.42578125" style="31" customWidth="1"/>
    <col min="2830" max="2833" width="0" style="31" hidden="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3072" width="10.5703125" style="31"/>
    <col min="3073" max="3080" width="0" style="31" hidden="1" customWidth="1"/>
    <col min="3081" max="3083" width="3.7109375" style="31" customWidth="1"/>
    <col min="3084" max="3084" width="12.7109375" style="31" customWidth="1"/>
    <col min="3085" max="3085" width="47.42578125" style="31" customWidth="1"/>
    <col min="3086" max="3089" width="0" style="31" hidden="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328" width="10.5703125" style="31"/>
    <col min="3329" max="3336" width="0" style="31" hidden="1" customWidth="1"/>
    <col min="3337" max="3339" width="3.7109375" style="31" customWidth="1"/>
    <col min="3340" max="3340" width="12.7109375" style="31" customWidth="1"/>
    <col min="3341" max="3341" width="47.42578125" style="31" customWidth="1"/>
    <col min="3342" max="3345" width="0" style="31" hidden="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584" width="10.5703125" style="31"/>
    <col min="3585" max="3592" width="0" style="31" hidden="1" customWidth="1"/>
    <col min="3593" max="3595" width="3.7109375" style="31" customWidth="1"/>
    <col min="3596" max="3596" width="12.7109375" style="31" customWidth="1"/>
    <col min="3597" max="3597" width="47.42578125" style="31" customWidth="1"/>
    <col min="3598" max="3601" width="0" style="31" hidden="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840" width="10.5703125" style="31"/>
    <col min="3841" max="3848" width="0" style="31" hidden="1" customWidth="1"/>
    <col min="3849" max="3851" width="3.7109375" style="31" customWidth="1"/>
    <col min="3852" max="3852" width="12.7109375" style="31" customWidth="1"/>
    <col min="3853" max="3853" width="47.42578125" style="31" customWidth="1"/>
    <col min="3854" max="3857" width="0" style="31" hidden="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4096" width="10.5703125" style="31"/>
    <col min="4097" max="4104" width="0" style="31" hidden="1" customWidth="1"/>
    <col min="4105" max="4107" width="3.7109375" style="31" customWidth="1"/>
    <col min="4108" max="4108" width="12.7109375" style="31" customWidth="1"/>
    <col min="4109" max="4109" width="47.42578125" style="31" customWidth="1"/>
    <col min="4110" max="4113" width="0" style="31" hidden="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352" width="10.5703125" style="31"/>
    <col min="4353" max="4360" width="0" style="31" hidden="1" customWidth="1"/>
    <col min="4361" max="4363" width="3.7109375" style="31" customWidth="1"/>
    <col min="4364" max="4364" width="12.7109375" style="31" customWidth="1"/>
    <col min="4365" max="4365" width="47.42578125" style="31" customWidth="1"/>
    <col min="4366" max="4369" width="0" style="31" hidden="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608" width="10.5703125" style="31"/>
    <col min="4609" max="4616" width="0" style="31" hidden="1" customWidth="1"/>
    <col min="4617" max="4619" width="3.7109375" style="31" customWidth="1"/>
    <col min="4620" max="4620" width="12.7109375" style="31" customWidth="1"/>
    <col min="4621" max="4621" width="47.42578125" style="31" customWidth="1"/>
    <col min="4622" max="4625" width="0" style="31" hidden="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864" width="10.5703125" style="31"/>
    <col min="4865" max="4872" width="0" style="31" hidden="1" customWidth="1"/>
    <col min="4873" max="4875" width="3.7109375" style="31" customWidth="1"/>
    <col min="4876" max="4876" width="12.7109375" style="31" customWidth="1"/>
    <col min="4877" max="4877" width="47.42578125" style="31" customWidth="1"/>
    <col min="4878" max="4881" width="0" style="31" hidden="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5120" width="10.5703125" style="31"/>
    <col min="5121" max="5128" width="0" style="31" hidden="1" customWidth="1"/>
    <col min="5129" max="5131" width="3.7109375" style="31" customWidth="1"/>
    <col min="5132" max="5132" width="12.7109375" style="31" customWidth="1"/>
    <col min="5133" max="5133" width="47.42578125" style="31" customWidth="1"/>
    <col min="5134" max="5137" width="0" style="31" hidden="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376" width="10.5703125" style="31"/>
    <col min="5377" max="5384" width="0" style="31" hidden="1" customWidth="1"/>
    <col min="5385" max="5387" width="3.7109375" style="31" customWidth="1"/>
    <col min="5388" max="5388" width="12.7109375" style="31" customWidth="1"/>
    <col min="5389" max="5389" width="47.42578125" style="31" customWidth="1"/>
    <col min="5390" max="5393" width="0" style="31" hidden="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632" width="10.5703125" style="31"/>
    <col min="5633" max="5640" width="0" style="31" hidden="1" customWidth="1"/>
    <col min="5641" max="5643" width="3.7109375" style="31" customWidth="1"/>
    <col min="5644" max="5644" width="12.7109375" style="31" customWidth="1"/>
    <col min="5645" max="5645" width="47.42578125" style="31" customWidth="1"/>
    <col min="5646" max="5649" width="0" style="31" hidden="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888" width="10.5703125" style="31"/>
    <col min="5889" max="5896" width="0" style="31" hidden="1" customWidth="1"/>
    <col min="5897" max="5899" width="3.7109375" style="31" customWidth="1"/>
    <col min="5900" max="5900" width="12.7109375" style="31" customWidth="1"/>
    <col min="5901" max="5901" width="47.42578125" style="31" customWidth="1"/>
    <col min="5902" max="5905" width="0" style="31" hidden="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6144" width="10.5703125" style="31"/>
    <col min="6145" max="6152" width="0" style="31" hidden="1" customWidth="1"/>
    <col min="6153" max="6155" width="3.7109375" style="31" customWidth="1"/>
    <col min="6156" max="6156" width="12.7109375" style="31" customWidth="1"/>
    <col min="6157" max="6157" width="47.42578125" style="31" customWidth="1"/>
    <col min="6158" max="6161" width="0" style="31" hidden="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400" width="10.5703125" style="31"/>
    <col min="6401" max="6408" width="0" style="31" hidden="1" customWidth="1"/>
    <col min="6409" max="6411" width="3.7109375" style="31" customWidth="1"/>
    <col min="6412" max="6412" width="12.7109375" style="31" customWidth="1"/>
    <col min="6413" max="6413" width="47.42578125" style="31" customWidth="1"/>
    <col min="6414" max="6417" width="0" style="31" hidden="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656" width="10.5703125" style="31"/>
    <col min="6657" max="6664" width="0" style="31" hidden="1" customWidth="1"/>
    <col min="6665" max="6667" width="3.7109375" style="31" customWidth="1"/>
    <col min="6668" max="6668" width="12.7109375" style="31" customWidth="1"/>
    <col min="6669" max="6669" width="47.42578125" style="31" customWidth="1"/>
    <col min="6670" max="6673" width="0" style="31" hidden="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912" width="10.5703125" style="31"/>
    <col min="6913" max="6920" width="0" style="31" hidden="1" customWidth="1"/>
    <col min="6921" max="6923" width="3.7109375" style="31" customWidth="1"/>
    <col min="6924" max="6924" width="12.7109375" style="31" customWidth="1"/>
    <col min="6925" max="6925" width="47.42578125" style="31" customWidth="1"/>
    <col min="6926" max="6929" width="0" style="31" hidden="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7168" width="10.5703125" style="31"/>
    <col min="7169" max="7176" width="0" style="31" hidden="1" customWidth="1"/>
    <col min="7177" max="7179" width="3.7109375" style="31" customWidth="1"/>
    <col min="7180" max="7180" width="12.7109375" style="31" customWidth="1"/>
    <col min="7181" max="7181" width="47.42578125" style="31" customWidth="1"/>
    <col min="7182" max="7185" width="0" style="31" hidden="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424" width="10.5703125" style="31"/>
    <col min="7425" max="7432" width="0" style="31" hidden="1" customWidth="1"/>
    <col min="7433" max="7435" width="3.7109375" style="31" customWidth="1"/>
    <col min="7436" max="7436" width="12.7109375" style="31" customWidth="1"/>
    <col min="7437" max="7437" width="47.42578125" style="31" customWidth="1"/>
    <col min="7438" max="7441" width="0" style="31" hidden="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680" width="10.5703125" style="31"/>
    <col min="7681" max="7688" width="0" style="31" hidden="1" customWidth="1"/>
    <col min="7689" max="7691" width="3.7109375" style="31" customWidth="1"/>
    <col min="7692" max="7692" width="12.7109375" style="31" customWidth="1"/>
    <col min="7693" max="7693" width="47.42578125" style="31" customWidth="1"/>
    <col min="7694" max="7697" width="0" style="31" hidden="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936" width="10.5703125" style="31"/>
    <col min="7937" max="7944" width="0" style="31" hidden="1" customWidth="1"/>
    <col min="7945" max="7947" width="3.7109375" style="31" customWidth="1"/>
    <col min="7948" max="7948" width="12.7109375" style="31" customWidth="1"/>
    <col min="7949" max="7949" width="47.42578125" style="31" customWidth="1"/>
    <col min="7950" max="7953" width="0" style="31" hidden="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8192" width="10.5703125" style="31"/>
    <col min="8193" max="8200" width="0" style="31" hidden="1" customWidth="1"/>
    <col min="8201" max="8203" width="3.7109375" style="31" customWidth="1"/>
    <col min="8204" max="8204" width="12.7109375" style="31" customWidth="1"/>
    <col min="8205" max="8205" width="47.42578125" style="31" customWidth="1"/>
    <col min="8206" max="8209" width="0" style="31" hidden="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448" width="10.5703125" style="31"/>
    <col min="8449" max="8456" width="0" style="31" hidden="1" customWidth="1"/>
    <col min="8457" max="8459" width="3.7109375" style="31" customWidth="1"/>
    <col min="8460" max="8460" width="12.7109375" style="31" customWidth="1"/>
    <col min="8461" max="8461" width="47.42578125" style="31" customWidth="1"/>
    <col min="8462" max="8465" width="0" style="31" hidden="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704" width="10.5703125" style="31"/>
    <col min="8705" max="8712" width="0" style="31" hidden="1" customWidth="1"/>
    <col min="8713" max="8715" width="3.7109375" style="31" customWidth="1"/>
    <col min="8716" max="8716" width="12.7109375" style="31" customWidth="1"/>
    <col min="8717" max="8717" width="47.42578125" style="31" customWidth="1"/>
    <col min="8718" max="8721" width="0" style="31" hidden="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960" width="10.5703125" style="31"/>
    <col min="8961" max="8968" width="0" style="31" hidden="1" customWidth="1"/>
    <col min="8969" max="8971" width="3.7109375" style="31" customWidth="1"/>
    <col min="8972" max="8972" width="12.7109375" style="31" customWidth="1"/>
    <col min="8973" max="8973" width="47.42578125" style="31" customWidth="1"/>
    <col min="8974" max="8977" width="0" style="31" hidden="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9216" width="10.5703125" style="31"/>
    <col min="9217" max="9224" width="0" style="31" hidden="1" customWidth="1"/>
    <col min="9225" max="9227" width="3.7109375" style="31" customWidth="1"/>
    <col min="9228" max="9228" width="12.7109375" style="31" customWidth="1"/>
    <col min="9229" max="9229" width="47.42578125" style="31" customWidth="1"/>
    <col min="9230" max="9233" width="0" style="31" hidden="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472" width="10.5703125" style="31"/>
    <col min="9473" max="9480" width="0" style="31" hidden="1" customWidth="1"/>
    <col min="9481" max="9483" width="3.7109375" style="31" customWidth="1"/>
    <col min="9484" max="9484" width="12.7109375" style="31" customWidth="1"/>
    <col min="9485" max="9485" width="47.42578125" style="31" customWidth="1"/>
    <col min="9486" max="9489" width="0" style="31" hidden="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728" width="10.5703125" style="31"/>
    <col min="9729" max="9736" width="0" style="31" hidden="1" customWidth="1"/>
    <col min="9737" max="9739" width="3.7109375" style="31" customWidth="1"/>
    <col min="9740" max="9740" width="12.7109375" style="31" customWidth="1"/>
    <col min="9741" max="9741" width="47.42578125" style="31" customWidth="1"/>
    <col min="9742" max="9745" width="0" style="31" hidden="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984" width="10.5703125" style="31"/>
    <col min="9985" max="9992" width="0" style="31" hidden="1" customWidth="1"/>
    <col min="9993" max="9995" width="3.7109375" style="31" customWidth="1"/>
    <col min="9996" max="9996" width="12.7109375" style="31" customWidth="1"/>
    <col min="9997" max="9997" width="47.42578125" style="31" customWidth="1"/>
    <col min="9998" max="10001" width="0" style="31" hidden="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240" width="10.5703125" style="31"/>
    <col min="10241" max="10248" width="0" style="31" hidden="1" customWidth="1"/>
    <col min="10249" max="10251" width="3.7109375" style="31" customWidth="1"/>
    <col min="10252" max="10252" width="12.7109375" style="31" customWidth="1"/>
    <col min="10253" max="10253" width="47.42578125" style="31" customWidth="1"/>
    <col min="10254" max="10257" width="0" style="31" hidden="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496" width="10.5703125" style="31"/>
    <col min="10497" max="10504" width="0" style="31" hidden="1" customWidth="1"/>
    <col min="10505" max="10507" width="3.7109375" style="31" customWidth="1"/>
    <col min="10508" max="10508" width="12.7109375" style="31" customWidth="1"/>
    <col min="10509" max="10509" width="47.42578125" style="31" customWidth="1"/>
    <col min="10510" max="10513" width="0" style="31" hidden="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752" width="10.5703125" style="31"/>
    <col min="10753" max="10760" width="0" style="31" hidden="1" customWidth="1"/>
    <col min="10761" max="10763" width="3.7109375" style="31" customWidth="1"/>
    <col min="10764" max="10764" width="12.7109375" style="31" customWidth="1"/>
    <col min="10765" max="10765" width="47.42578125" style="31" customWidth="1"/>
    <col min="10766" max="10769" width="0" style="31" hidden="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1008" width="10.5703125" style="31"/>
    <col min="11009" max="11016" width="0" style="31" hidden="1" customWidth="1"/>
    <col min="11017" max="11019" width="3.7109375" style="31" customWidth="1"/>
    <col min="11020" max="11020" width="12.7109375" style="31" customWidth="1"/>
    <col min="11021" max="11021" width="47.42578125" style="31" customWidth="1"/>
    <col min="11022" max="11025" width="0" style="31" hidden="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264" width="10.5703125" style="31"/>
    <col min="11265" max="11272" width="0" style="31" hidden="1" customWidth="1"/>
    <col min="11273" max="11275" width="3.7109375" style="31" customWidth="1"/>
    <col min="11276" max="11276" width="12.7109375" style="31" customWidth="1"/>
    <col min="11277" max="11277" width="47.42578125" style="31" customWidth="1"/>
    <col min="11278" max="11281" width="0" style="31" hidden="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520" width="10.5703125" style="31"/>
    <col min="11521" max="11528" width="0" style="31" hidden="1" customWidth="1"/>
    <col min="11529" max="11531" width="3.7109375" style="31" customWidth="1"/>
    <col min="11532" max="11532" width="12.7109375" style="31" customWidth="1"/>
    <col min="11533" max="11533" width="47.42578125" style="31" customWidth="1"/>
    <col min="11534" max="11537" width="0" style="31" hidden="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776" width="10.5703125" style="31"/>
    <col min="11777" max="11784" width="0" style="31" hidden="1" customWidth="1"/>
    <col min="11785" max="11787" width="3.7109375" style="31" customWidth="1"/>
    <col min="11788" max="11788" width="12.7109375" style="31" customWidth="1"/>
    <col min="11789" max="11789" width="47.42578125" style="31" customWidth="1"/>
    <col min="11790" max="11793" width="0" style="31" hidden="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2032" width="10.5703125" style="31"/>
    <col min="12033" max="12040" width="0" style="31" hidden="1" customWidth="1"/>
    <col min="12041" max="12043" width="3.7109375" style="31" customWidth="1"/>
    <col min="12044" max="12044" width="12.7109375" style="31" customWidth="1"/>
    <col min="12045" max="12045" width="47.42578125" style="31" customWidth="1"/>
    <col min="12046" max="12049" width="0" style="31" hidden="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288" width="10.5703125" style="31"/>
    <col min="12289" max="12296" width="0" style="31" hidden="1" customWidth="1"/>
    <col min="12297" max="12299" width="3.7109375" style="31" customWidth="1"/>
    <col min="12300" max="12300" width="12.7109375" style="31" customWidth="1"/>
    <col min="12301" max="12301" width="47.42578125" style="31" customWidth="1"/>
    <col min="12302" max="12305" width="0" style="31" hidden="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544" width="10.5703125" style="31"/>
    <col min="12545" max="12552" width="0" style="31" hidden="1" customWidth="1"/>
    <col min="12553" max="12555" width="3.7109375" style="31" customWidth="1"/>
    <col min="12556" max="12556" width="12.7109375" style="31" customWidth="1"/>
    <col min="12557" max="12557" width="47.42578125" style="31" customWidth="1"/>
    <col min="12558" max="12561" width="0" style="31" hidden="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800" width="10.5703125" style="31"/>
    <col min="12801" max="12808" width="0" style="31" hidden="1" customWidth="1"/>
    <col min="12809" max="12811" width="3.7109375" style="31" customWidth="1"/>
    <col min="12812" max="12812" width="12.7109375" style="31" customWidth="1"/>
    <col min="12813" max="12813" width="47.42578125" style="31" customWidth="1"/>
    <col min="12814" max="12817" width="0" style="31" hidden="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3056" width="10.5703125" style="31"/>
    <col min="13057" max="13064" width="0" style="31" hidden="1" customWidth="1"/>
    <col min="13065" max="13067" width="3.7109375" style="31" customWidth="1"/>
    <col min="13068" max="13068" width="12.7109375" style="31" customWidth="1"/>
    <col min="13069" max="13069" width="47.42578125" style="31" customWidth="1"/>
    <col min="13070" max="13073" width="0" style="31" hidden="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312" width="10.5703125" style="31"/>
    <col min="13313" max="13320" width="0" style="31" hidden="1" customWidth="1"/>
    <col min="13321" max="13323" width="3.7109375" style="31" customWidth="1"/>
    <col min="13324" max="13324" width="12.7109375" style="31" customWidth="1"/>
    <col min="13325" max="13325" width="47.42578125" style="31" customWidth="1"/>
    <col min="13326" max="13329" width="0" style="31" hidden="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568" width="10.5703125" style="31"/>
    <col min="13569" max="13576" width="0" style="31" hidden="1" customWidth="1"/>
    <col min="13577" max="13579" width="3.7109375" style="31" customWidth="1"/>
    <col min="13580" max="13580" width="12.7109375" style="31" customWidth="1"/>
    <col min="13581" max="13581" width="47.42578125" style="31" customWidth="1"/>
    <col min="13582" max="13585" width="0" style="31" hidden="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824" width="10.5703125" style="31"/>
    <col min="13825" max="13832" width="0" style="31" hidden="1" customWidth="1"/>
    <col min="13833" max="13835" width="3.7109375" style="31" customWidth="1"/>
    <col min="13836" max="13836" width="12.7109375" style="31" customWidth="1"/>
    <col min="13837" max="13837" width="47.42578125" style="31" customWidth="1"/>
    <col min="13838" max="13841" width="0" style="31" hidden="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4080" width="10.5703125" style="31"/>
    <col min="14081" max="14088" width="0" style="31" hidden="1" customWidth="1"/>
    <col min="14089" max="14091" width="3.7109375" style="31" customWidth="1"/>
    <col min="14092" max="14092" width="12.7109375" style="31" customWidth="1"/>
    <col min="14093" max="14093" width="47.42578125" style="31" customWidth="1"/>
    <col min="14094" max="14097" width="0" style="31" hidden="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336" width="10.5703125" style="31"/>
    <col min="14337" max="14344" width="0" style="31" hidden="1" customWidth="1"/>
    <col min="14345" max="14347" width="3.7109375" style="31" customWidth="1"/>
    <col min="14348" max="14348" width="12.7109375" style="31" customWidth="1"/>
    <col min="14349" max="14349" width="47.42578125" style="31" customWidth="1"/>
    <col min="14350" max="14353" width="0" style="31" hidden="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592" width="10.5703125" style="31"/>
    <col min="14593" max="14600" width="0" style="31" hidden="1" customWidth="1"/>
    <col min="14601" max="14603" width="3.7109375" style="31" customWidth="1"/>
    <col min="14604" max="14604" width="12.7109375" style="31" customWidth="1"/>
    <col min="14605" max="14605" width="47.42578125" style="31" customWidth="1"/>
    <col min="14606" max="14609" width="0" style="31" hidden="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848" width="10.5703125" style="31"/>
    <col min="14849" max="14856" width="0" style="31" hidden="1" customWidth="1"/>
    <col min="14857" max="14859" width="3.7109375" style="31" customWidth="1"/>
    <col min="14860" max="14860" width="12.7109375" style="31" customWidth="1"/>
    <col min="14861" max="14861" width="47.42578125" style="31" customWidth="1"/>
    <col min="14862" max="14865" width="0" style="31" hidden="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5104" width="10.5703125" style="31"/>
    <col min="15105" max="15112" width="0" style="31" hidden="1" customWidth="1"/>
    <col min="15113" max="15115" width="3.7109375" style="31" customWidth="1"/>
    <col min="15116" max="15116" width="12.7109375" style="31" customWidth="1"/>
    <col min="15117" max="15117" width="47.42578125" style="31" customWidth="1"/>
    <col min="15118" max="15121" width="0" style="31" hidden="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360" width="10.5703125" style="31"/>
    <col min="15361" max="15368" width="0" style="31" hidden="1" customWidth="1"/>
    <col min="15369" max="15371" width="3.7109375" style="31" customWidth="1"/>
    <col min="15372" max="15372" width="12.7109375" style="31" customWidth="1"/>
    <col min="15373" max="15373" width="47.42578125" style="31" customWidth="1"/>
    <col min="15374" max="15377" width="0" style="31" hidden="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616" width="10.5703125" style="31"/>
    <col min="15617" max="15624" width="0" style="31" hidden="1" customWidth="1"/>
    <col min="15625" max="15627" width="3.7109375" style="31" customWidth="1"/>
    <col min="15628" max="15628" width="12.7109375" style="31" customWidth="1"/>
    <col min="15629" max="15629" width="47.42578125" style="31" customWidth="1"/>
    <col min="15630" max="15633" width="0" style="31" hidden="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872" width="10.5703125" style="31"/>
    <col min="15873" max="15880" width="0" style="31" hidden="1" customWidth="1"/>
    <col min="15881" max="15883" width="3.7109375" style="31" customWidth="1"/>
    <col min="15884" max="15884" width="12.7109375" style="31" customWidth="1"/>
    <col min="15885" max="15885" width="47.42578125" style="31" customWidth="1"/>
    <col min="15886" max="15889" width="0" style="31" hidden="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6128" width="10.5703125" style="31"/>
    <col min="16129" max="16136" width="0" style="31" hidden="1" customWidth="1"/>
    <col min="16137" max="16139" width="3.7109375" style="31" customWidth="1"/>
    <col min="16140" max="16140" width="12.7109375" style="31" customWidth="1"/>
    <col min="16141" max="16141" width="47.42578125" style="31" customWidth="1"/>
    <col min="16142" max="16145" width="0" style="31" hidden="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384" width="10.5703125" style="31"/>
  </cols>
  <sheetData>
    <row r="1" spans="1:34" hidden="1"/>
    <row r="2" spans="1:34" hidden="1"/>
    <row r="3" spans="1:34" hidden="1"/>
    <row r="4" spans="1:34" ht="3" customHeight="1">
      <c r="J4" s="74"/>
      <c r="K4" s="74"/>
      <c r="L4" s="382"/>
      <c r="M4" s="382"/>
      <c r="N4" s="382"/>
      <c r="U4" s="382"/>
    </row>
    <row r="5" spans="1:34" ht="22.5" customHeight="1">
      <c r="J5" s="74"/>
      <c r="K5" s="74"/>
      <c r="L5" s="684" t="s">
        <v>616</v>
      </c>
      <c r="M5" s="684"/>
      <c r="N5" s="684"/>
      <c r="O5" s="684"/>
      <c r="P5" s="684"/>
      <c r="Q5" s="684"/>
      <c r="R5" s="684"/>
      <c r="S5" s="684"/>
      <c r="T5" s="684"/>
      <c r="U5" s="395"/>
    </row>
    <row r="6" spans="1:34" ht="3" customHeight="1">
      <c r="J6" s="74"/>
      <c r="K6" s="74"/>
      <c r="L6" s="382"/>
      <c r="M6" s="382"/>
      <c r="N6" s="382"/>
      <c r="O6" s="383"/>
      <c r="P6" s="383"/>
      <c r="Q6" s="383"/>
      <c r="R6" s="383"/>
      <c r="S6" s="383"/>
      <c r="T6" s="383"/>
      <c r="U6" s="382"/>
    </row>
    <row r="7" spans="1:34" s="377" customFormat="1" ht="5.25" hidden="1">
      <c r="A7" s="183"/>
      <c r="B7" s="183"/>
      <c r="C7" s="183"/>
      <c r="D7" s="183"/>
      <c r="E7" s="183"/>
      <c r="F7" s="183"/>
      <c r="G7" s="183"/>
      <c r="H7" s="183"/>
      <c r="L7" s="581"/>
      <c r="M7" s="544"/>
      <c r="O7" s="690"/>
      <c r="P7" s="690"/>
      <c r="Q7" s="690"/>
      <c r="R7" s="690"/>
      <c r="S7" s="690"/>
      <c r="T7" s="690"/>
      <c r="U7" s="496"/>
      <c r="V7" s="496"/>
      <c r="X7" s="183"/>
      <c r="Y7" s="183"/>
      <c r="Z7" s="183"/>
      <c r="AA7" s="183"/>
      <c r="AB7" s="183"/>
    </row>
    <row r="8" spans="1:34"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91" t="str">
        <f>IF(datePr_ch="",IF(datePr="","",datePr),datePr_ch)</f>
        <v>26.04.2023</v>
      </c>
      <c r="P8" s="691"/>
      <c r="Q8" s="691"/>
      <c r="R8" s="691"/>
      <c r="S8" s="691"/>
      <c r="T8" s="691"/>
      <c r="U8" s="468"/>
      <c r="X8" s="183"/>
      <c r="Y8" s="183"/>
      <c r="Z8" s="183"/>
      <c r="AA8" s="183"/>
      <c r="AB8" s="183"/>
      <c r="AC8" s="183"/>
      <c r="AD8" s="183"/>
      <c r="AE8" s="183"/>
      <c r="AF8" s="183"/>
      <c r="AG8" s="183"/>
      <c r="AH8" s="183"/>
    </row>
    <row r="9" spans="1:34"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91" t="str">
        <f>IF(numberPr_ch="",IF(numberPr="","",numberPr),numberPr_ch)</f>
        <v>1235</v>
      </c>
      <c r="P9" s="691"/>
      <c r="Q9" s="691"/>
      <c r="R9" s="691"/>
      <c r="S9" s="691"/>
      <c r="T9" s="691"/>
      <c r="U9" s="468"/>
      <c r="X9" s="183"/>
      <c r="Y9" s="183"/>
      <c r="Z9" s="183"/>
      <c r="AA9" s="183"/>
      <c r="AB9" s="183"/>
      <c r="AC9" s="183"/>
      <c r="AD9" s="183"/>
      <c r="AE9" s="183"/>
      <c r="AF9" s="183"/>
      <c r="AG9" s="183"/>
      <c r="AH9" s="183"/>
    </row>
    <row r="10" spans="1:34" s="377" customFormat="1" ht="5.25" hidden="1">
      <c r="A10" s="183"/>
      <c r="B10" s="183"/>
      <c r="C10" s="183"/>
      <c r="D10" s="183"/>
      <c r="E10" s="183"/>
      <c r="F10" s="183"/>
      <c r="G10" s="183"/>
      <c r="H10" s="183"/>
      <c r="L10" s="581"/>
      <c r="M10" s="544"/>
      <c r="O10" s="690"/>
      <c r="P10" s="690"/>
      <c r="Q10" s="690"/>
      <c r="R10" s="690"/>
      <c r="S10" s="690"/>
      <c r="T10" s="690"/>
      <c r="U10" s="496"/>
      <c r="V10" s="496"/>
      <c r="X10" s="183"/>
      <c r="Y10" s="183"/>
      <c r="Z10" s="183"/>
      <c r="AA10" s="183"/>
      <c r="AB10" s="183"/>
    </row>
    <row r="11" spans="1:34" s="138" customFormat="1" ht="11.25" hidden="1">
      <c r="A11" s="183"/>
      <c r="B11" s="183"/>
      <c r="C11" s="183"/>
      <c r="D11" s="183"/>
      <c r="E11" s="183"/>
      <c r="F11" s="183"/>
      <c r="G11" s="183"/>
      <c r="H11" s="183"/>
      <c r="L11" s="132"/>
      <c r="M11" s="132"/>
      <c r="N11" s="387"/>
      <c r="O11" s="396"/>
      <c r="P11" s="396"/>
      <c r="Q11" s="396"/>
      <c r="R11" s="396"/>
      <c r="S11" s="396"/>
      <c r="T11" s="396"/>
      <c r="U11" s="399" t="s">
        <v>371</v>
      </c>
      <c r="X11" s="183"/>
      <c r="Y11" s="183"/>
      <c r="Z11" s="183"/>
      <c r="AA11" s="183"/>
      <c r="AB11" s="183"/>
      <c r="AC11" s="183"/>
      <c r="AD11" s="183"/>
      <c r="AE11" s="183"/>
      <c r="AF11" s="183"/>
      <c r="AG11" s="183"/>
      <c r="AH11" s="183"/>
    </row>
    <row r="12" spans="1:34" ht="15" customHeight="1">
      <c r="J12" s="74"/>
      <c r="K12" s="74"/>
      <c r="L12" s="382"/>
      <c r="M12" s="382"/>
      <c r="N12" s="382"/>
      <c r="O12" s="715"/>
      <c r="P12" s="715"/>
      <c r="Q12" s="715"/>
      <c r="R12" s="715"/>
      <c r="S12" s="715"/>
      <c r="T12" s="715"/>
      <c r="U12" s="715"/>
    </row>
    <row r="13" spans="1:34">
      <c r="J13" s="74"/>
      <c r="K13" s="74"/>
      <c r="L13" s="625" t="s">
        <v>445</v>
      </c>
      <c r="M13" s="625"/>
      <c r="N13" s="625"/>
      <c r="O13" s="625"/>
      <c r="P13" s="625"/>
      <c r="Q13" s="625"/>
      <c r="R13" s="625"/>
      <c r="S13" s="625"/>
      <c r="T13" s="625"/>
      <c r="U13" s="625"/>
      <c r="V13" s="625"/>
      <c r="W13" s="625" t="s">
        <v>446</v>
      </c>
    </row>
    <row r="14" spans="1:34" ht="14.25" customHeight="1">
      <c r="J14" s="74"/>
      <c r="K14" s="74"/>
      <c r="L14" s="698" t="s">
        <v>91</v>
      </c>
      <c r="M14" s="698" t="s">
        <v>602</v>
      </c>
      <c r="N14" s="414"/>
      <c r="O14" s="699" t="s">
        <v>604</v>
      </c>
      <c r="P14" s="700"/>
      <c r="Q14" s="700"/>
      <c r="R14" s="700"/>
      <c r="S14" s="700"/>
      <c r="T14" s="701"/>
      <c r="U14" s="681" t="s">
        <v>339</v>
      </c>
      <c r="V14" s="695" t="s">
        <v>274</v>
      </c>
      <c r="W14" s="625"/>
    </row>
    <row r="15" spans="1:34" ht="14.25" customHeight="1">
      <c r="J15" s="74"/>
      <c r="K15" s="74"/>
      <c r="L15" s="698"/>
      <c r="M15" s="698"/>
      <c r="N15" s="414"/>
      <c r="O15" s="704" t="s">
        <v>675</v>
      </c>
      <c r="P15" s="702" t="s">
        <v>270</v>
      </c>
      <c r="Q15" s="703"/>
      <c r="R15" s="679" t="s">
        <v>615</v>
      </c>
      <c r="S15" s="679"/>
      <c r="T15" s="680"/>
      <c r="U15" s="682"/>
      <c r="V15" s="696"/>
      <c r="W15" s="625"/>
    </row>
    <row r="16" spans="1:34" ht="33.75">
      <c r="J16" s="74"/>
      <c r="K16" s="74"/>
      <c r="L16" s="698"/>
      <c r="M16" s="698"/>
      <c r="N16" s="413"/>
      <c r="O16" s="705"/>
      <c r="P16" s="88" t="s">
        <v>670</v>
      </c>
      <c r="Q16" s="88" t="s">
        <v>671</v>
      </c>
      <c r="R16" s="89" t="s">
        <v>273</v>
      </c>
      <c r="S16" s="693" t="s">
        <v>272</v>
      </c>
      <c r="T16" s="694"/>
      <c r="U16" s="683"/>
      <c r="V16" s="697"/>
      <c r="W16" s="625"/>
    </row>
    <row r="17" spans="1:35">
      <c r="J17" s="74"/>
      <c r="K17" s="388">
        <v>1</v>
      </c>
      <c r="L17" s="35" t="s">
        <v>92</v>
      </c>
      <c r="M17" s="35" t="s">
        <v>48</v>
      </c>
      <c r="N17" s="394" t="s">
        <v>48</v>
      </c>
      <c r="O17" s="386">
        <f ca="1">OFFSET(O17,0,-1)+1</f>
        <v>3</v>
      </c>
      <c r="P17" s="386">
        <f ca="1">OFFSET(P17,0,-1)+1</f>
        <v>4</v>
      </c>
      <c r="Q17" s="386">
        <f ca="1">OFFSET(Q17,0,-1)+1</f>
        <v>5</v>
      </c>
      <c r="R17" s="386">
        <f ca="1">OFFSET(R17,0,-1)+1</f>
        <v>6</v>
      </c>
      <c r="S17" s="686">
        <f ca="1">OFFSET(S17,0,-1)+1</f>
        <v>7</v>
      </c>
      <c r="T17" s="686"/>
      <c r="U17" s="386">
        <f ca="1">OFFSET(U17,0,-2)+1</f>
        <v>8</v>
      </c>
      <c r="V17" s="393">
        <f ca="1">OFFSET(V17,0,-1)</f>
        <v>8</v>
      </c>
      <c r="W17" s="386">
        <f ca="1">OFFSET(W17,0,-1)+1</f>
        <v>9</v>
      </c>
    </row>
    <row r="18" spans="1:35" ht="22.5">
      <c r="A18" s="669">
        <v>1</v>
      </c>
      <c r="E18" s="184"/>
      <c r="F18" s="283"/>
      <c r="G18" s="283"/>
      <c r="H18" s="283"/>
      <c r="J18" s="505"/>
      <c r="K18" s="508"/>
      <c r="L18" s="401">
        <f>mergeValue(A18)</f>
        <v>1</v>
      </c>
      <c r="M18" s="449" t="s">
        <v>19</v>
      </c>
      <c r="N18" s="436"/>
      <c r="O18" s="712"/>
      <c r="P18" s="712"/>
      <c r="Q18" s="712"/>
      <c r="R18" s="712"/>
      <c r="S18" s="712"/>
      <c r="T18" s="712"/>
      <c r="U18" s="712"/>
      <c r="V18" s="712"/>
      <c r="W18" s="445" t="s">
        <v>718</v>
      </c>
    </row>
    <row r="19" spans="1:35" ht="22.5">
      <c r="A19" s="669"/>
      <c r="B19" s="669">
        <v>1</v>
      </c>
      <c r="E19" s="283"/>
      <c r="F19" s="283"/>
      <c r="G19" s="283"/>
      <c r="H19" s="283"/>
      <c r="I19" s="151"/>
      <c r="J19" s="504"/>
      <c r="K19" s="506"/>
      <c r="L19" s="401" t="str">
        <f>mergeValue(A19) &amp;"."&amp; mergeValue(B19)</f>
        <v>1.1</v>
      </c>
      <c r="M19" s="417" t="s">
        <v>15</v>
      </c>
      <c r="N19" s="436"/>
      <c r="O19" s="712"/>
      <c r="P19" s="712"/>
      <c r="Q19" s="712"/>
      <c r="R19" s="712"/>
      <c r="S19" s="712"/>
      <c r="T19" s="712"/>
      <c r="U19" s="712"/>
      <c r="V19" s="712"/>
      <c r="W19" s="445" t="s">
        <v>459</v>
      </c>
    </row>
    <row r="20" spans="1:35" ht="22.5">
      <c r="A20" s="669"/>
      <c r="B20" s="669"/>
      <c r="C20" s="669">
        <v>1</v>
      </c>
      <c r="E20" s="283"/>
      <c r="F20" s="283"/>
      <c r="G20" s="283"/>
      <c r="H20" s="283"/>
      <c r="I20" s="507"/>
      <c r="J20" s="504"/>
      <c r="K20" s="506"/>
      <c r="L20" s="401" t="str">
        <f>mergeValue(A20) &amp;"."&amp; mergeValue(B20)&amp;"."&amp; mergeValue(C20)</f>
        <v>1.1.1</v>
      </c>
      <c r="M20" s="418" t="s">
        <v>7</v>
      </c>
      <c r="N20" s="436"/>
      <c r="O20" s="712"/>
      <c r="P20" s="712"/>
      <c r="Q20" s="712"/>
      <c r="R20" s="712"/>
      <c r="S20" s="712"/>
      <c r="T20" s="712"/>
      <c r="U20" s="712"/>
      <c r="V20" s="712"/>
      <c r="W20" s="445" t="s">
        <v>600</v>
      </c>
    </row>
    <row r="21" spans="1:35" ht="22.5">
      <c r="A21" s="669"/>
      <c r="B21" s="669"/>
      <c r="C21" s="669"/>
      <c r="D21" s="669">
        <v>1</v>
      </c>
      <c r="E21" s="283"/>
      <c r="F21" s="283"/>
      <c r="G21" s="283"/>
      <c r="H21" s="283"/>
      <c r="I21" s="507"/>
      <c r="J21" s="504"/>
      <c r="K21" s="506"/>
      <c r="L21" s="401" t="str">
        <f>mergeValue(A21) &amp;"."&amp; mergeValue(B21)&amp;"."&amp; mergeValue(C21)&amp;"."&amp; mergeValue(D21)</f>
        <v>1.1.1.1</v>
      </c>
      <c r="M21" s="419" t="s">
        <v>21</v>
      </c>
      <c r="N21" s="436"/>
      <c r="O21" s="712"/>
      <c r="P21" s="712"/>
      <c r="Q21" s="712"/>
      <c r="R21" s="712"/>
      <c r="S21" s="712"/>
      <c r="T21" s="712"/>
      <c r="U21" s="712"/>
      <c r="V21" s="712"/>
      <c r="W21" s="445" t="s">
        <v>601</v>
      </c>
    </row>
    <row r="22" spans="1:35" ht="11.25" hidden="1" customHeight="1">
      <c r="A22" s="669"/>
      <c r="B22" s="669"/>
      <c r="C22" s="669"/>
      <c r="D22" s="669"/>
      <c r="E22" s="669">
        <v>1</v>
      </c>
      <c r="F22" s="283"/>
      <c r="G22" s="283"/>
      <c r="H22" s="173">
        <v>1</v>
      </c>
      <c r="I22" s="669">
        <v>1</v>
      </c>
      <c r="J22" s="283"/>
      <c r="K22" s="510"/>
      <c r="L22" s="401"/>
      <c r="M22" s="421"/>
      <c r="N22" s="169"/>
      <c r="O22" s="400"/>
      <c r="P22" s="400"/>
      <c r="Q22" s="400"/>
      <c r="R22" s="400"/>
      <c r="S22" s="400"/>
      <c r="T22" s="400"/>
      <c r="U22" s="400"/>
      <c r="V22" s="401"/>
      <c r="W22" s="169"/>
    </row>
    <row r="23" spans="1:35" ht="33.75">
      <c r="A23" s="669"/>
      <c r="B23" s="669"/>
      <c r="C23" s="669"/>
      <c r="D23" s="669"/>
      <c r="E23" s="669"/>
      <c r="F23" s="669">
        <v>1</v>
      </c>
      <c r="G23" s="173"/>
      <c r="H23" s="173"/>
      <c r="I23" s="669"/>
      <c r="J23" s="669">
        <v>1</v>
      </c>
      <c r="K23" s="511"/>
      <c r="L23" s="401" t="str">
        <f>mergeValue(A23) &amp;"."&amp; mergeValue(B23)&amp;"."&amp; mergeValue(C23)&amp;"."&amp; mergeValue(D23)&amp;"."&amp;  mergeValue(F23)</f>
        <v>1.1.1.1.1</v>
      </c>
      <c r="M23" s="422" t="s">
        <v>9</v>
      </c>
      <c r="N23" s="169"/>
      <c r="O23" s="671"/>
      <c r="P23" s="671"/>
      <c r="Q23" s="671"/>
      <c r="R23" s="671"/>
      <c r="S23" s="671"/>
      <c r="T23" s="671"/>
      <c r="U23" s="671"/>
      <c r="V23" s="671"/>
      <c r="W23" s="445" t="s">
        <v>720</v>
      </c>
      <c r="Y23" s="182" t="str">
        <f>strCheckUnique(Z23:Z26)</f>
        <v/>
      </c>
      <c r="AA23" s="182"/>
    </row>
    <row r="24" spans="1:35" ht="99" customHeight="1">
      <c r="A24" s="669"/>
      <c r="B24" s="669"/>
      <c r="C24" s="669"/>
      <c r="D24" s="669"/>
      <c r="E24" s="669"/>
      <c r="F24" s="669"/>
      <c r="G24" s="173">
        <v>1</v>
      </c>
      <c r="H24" s="173"/>
      <c r="I24" s="669"/>
      <c r="J24" s="669"/>
      <c r="K24" s="511">
        <v>1</v>
      </c>
      <c r="L24" s="401" t="str">
        <f>mergeValue(A24) &amp;"."&amp; mergeValue(B24)&amp;"."&amp; mergeValue(C24)&amp;"."&amp; mergeValue(D24)&amp;"."&amp; mergeValue(F24)&amp;"."&amp; mergeValue(G24)</f>
        <v>1.1.1.1.1.1</v>
      </c>
      <c r="M24" s="527"/>
      <c r="N24" s="438"/>
      <c r="O24" s="427"/>
      <c r="P24" s="427"/>
      <c r="Q24" s="538"/>
      <c r="R24" s="675"/>
      <c r="S24" s="677" t="s">
        <v>83</v>
      </c>
      <c r="T24" s="675"/>
      <c r="U24" s="677" t="s">
        <v>84</v>
      </c>
      <c r="V24" s="435"/>
      <c r="W24" s="687" t="s">
        <v>733</v>
      </c>
      <c r="X24" s="173" t="str">
        <f>strCheckDate(O25:V25)</f>
        <v/>
      </c>
      <c r="Y24" s="182"/>
      <c r="Z24" s="182" t="str">
        <f>IF(M24="","",M24 )</f>
        <v/>
      </c>
      <c r="AA24" s="182"/>
      <c r="AB24" s="182"/>
      <c r="AC24" s="182"/>
    </row>
    <row r="25" spans="1:35" ht="11.25" hidden="1">
      <c r="A25" s="669"/>
      <c r="B25" s="669"/>
      <c r="C25" s="669"/>
      <c r="D25" s="669"/>
      <c r="E25" s="669"/>
      <c r="F25" s="669"/>
      <c r="G25" s="173"/>
      <c r="H25" s="173"/>
      <c r="I25" s="669"/>
      <c r="J25" s="669"/>
      <c r="K25" s="511"/>
      <c r="L25" s="244"/>
      <c r="M25" s="450"/>
      <c r="N25" s="438"/>
      <c r="O25" s="427"/>
      <c r="P25" s="427"/>
      <c r="Q25" s="437" t="str">
        <f>R24 &amp; "-" &amp; T24</f>
        <v>-</v>
      </c>
      <c r="R25" s="676"/>
      <c r="S25" s="677"/>
      <c r="T25" s="676"/>
      <c r="U25" s="677"/>
      <c r="V25" s="435"/>
      <c r="W25" s="688"/>
    </row>
    <row r="26" spans="1:35" customFormat="1" ht="15" customHeight="1">
      <c r="A26" s="669"/>
      <c r="B26" s="669"/>
      <c r="C26" s="669"/>
      <c r="D26" s="669"/>
      <c r="E26" s="669"/>
      <c r="F26" s="669"/>
      <c r="G26" s="283"/>
      <c r="H26" s="173"/>
      <c r="I26" s="669"/>
      <c r="J26" s="669"/>
      <c r="K26" s="510"/>
      <c r="L26" s="415"/>
      <c r="M26" s="423" t="s">
        <v>24</v>
      </c>
      <c r="N26" s="420"/>
      <c r="O26" s="416"/>
      <c r="P26" s="416"/>
      <c r="Q26" s="416"/>
      <c r="R26" s="431"/>
      <c r="S26" s="141"/>
      <c r="T26" s="428"/>
      <c r="U26" s="420"/>
      <c r="V26" s="425"/>
      <c r="W26" s="689"/>
      <c r="X26" s="175"/>
      <c r="Y26" s="175"/>
      <c r="Z26" s="175"/>
      <c r="AA26" s="175"/>
      <c r="AB26" s="175"/>
      <c r="AC26" s="175"/>
      <c r="AD26" s="175"/>
      <c r="AE26" s="175"/>
      <c r="AF26" s="175"/>
      <c r="AG26" s="175"/>
      <c r="AH26" s="175"/>
    </row>
    <row r="27" spans="1:35" customFormat="1" ht="15" customHeight="1">
      <c r="A27" s="669"/>
      <c r="B27" s="669"/>
      <c r="C27" s="669"/>
      <c r="D27" s="669"/>
      <c r="E27" s="669"/>
      <c r="F27" s="283"/>
      <c r="G27" s="283"/>
      <c r="H27" s="173"/>
      <c r="I27" s="669"/>
      <c r="J27" s="283"/>
      <c r="K27" s="510"/>
      <c r="L27" s="415"/>
      <c r="M27" s="420" t="s">
        <v>10</v>
      </c>
      <c r="N27" s="130"/>
      <c r="O27" s="416"/>
      <c r="P27" s="416"/>
      <c r="Q27" s="416"/>
      <c r="R27" s="431"/>
      <c r="S27" s="141"/>
      <c r="T27" s="428"/>
      <c r="U27" s="130"/>
      <c r="V27" s="141"/>
      <c r="W27" s="425"/>
      <c r="X27" s="175"/>
      <c r="Y27" s="175"/>
      <c r="Z27" s="175"/>
      <c r="AA27" s="175"/>
      <c r="AB27" s="175"/>
      <c r="AC27" s="175"/>
      <c r="AD27" s="175"/>
      <c r="AE27" s="175"/>
      <c r="AF27" s="175"/>
      <c r="AG27" s="175"/>
      <c r="AH27" s="175"/>
    </row>
    <row r="28" spans="1:35" customFormat="1" ht="15" hidden="1" customHeight="1">
      <c r="A28" s="669"/>
      <c r="B28" s="669"/>
      <c r="C28" s="669"/>
      <c r="D28" s="669"/>
      <c r="E28" s="509"/>
      <c r="F28" s="283"/>
      <c r="G28" s="283"/>
      <c r="H28" s="283"/>
      <c r="I28" s="505"/>
      <c r="J28" s="73"/>
      <c r="K28" s="508"/>
      <c r="L28" s="415"/>
      <c r="M28" s="420"/>
      <c r="N28" s="420"/>
      <c r="O28" s="420"/>
      <c r="P28" s="420"/>
      <c r="Q28" s="420"/>
      <c r="R28" s="420"/>
      <c r="S28" s="420"/>
      <c r="T28" s="420"/>
      <c r="U28" s="420"/>
      <c r="V28" s="141"/>
      <c r="W28" s="425"/>
      <c r="X28" s="175"/>
      <c r="Y28" s="175"/>
      <c r="Z28" s="175"/>
      <c r="AA28" s="175"/>
      <c r="AB28" s="175"/>
      <c r="AC28" s="175"/>
      <c r="AD28" s="175"/>
      <c r="AE28" s="175"/>
      <c r="AF28" s="175"/>
      <c r="AG28" s="175"/>
      <c r="AH28" s="175"/>
      <c r="AI28" s="175"/>
    </row>
    <row r="29" spans="1:35" customFormat="1" ht="15" customHeight="1">
      <c r="A29" s="669"/>
      <c r="B29" s="669"/>
      <c r="C29" s="669"/>
      <c r="D29" s="509"/>
      <c r="E29" s="509"/>
      <c r="F29" s="283"/>
      <c r="G29" s="283"/>
      <c r="H29" s="283"/>
      <c r="I29" s="505"/>
      <c r="J29" s="73"/>
      <c r="K29" s="508"/>
      <c r="L29" s="415"/>
      <c r="M29" s="130" t="s">
        <v>16</v>
      </c>
      <c r="N29" s="129"/>
      <c r="O29" s="416"/>
      <c r="P29" s="416"/>
      <c r="Q29" s="416"/>
      <c r="R29" s="431"/>
      <c r="S29" s="141"/>
      <c r="T29" s="428"/>
      <c r="U29" s="129"/>
      <c r="V29" s="141"/>
      <c r="W29" s="425"/>
      <c r="X29" s="175"/>
      <c r="Y29" s="175"/>
      <c r="Z29" s="175"/>
      <c r="AA29" s="175"/>
      <c r="AB29" s="175"/>
      <c r="AC29" s="175"/>
      <c r="AD29" s="175"/>
      <c r="AE29" s="175"/>
      <c r="AF29" s="175"/>
      <c r="AG29" s="175"/>
      <c r="AH29" s="175"/>
    </row>
    <row r="30" spans="1:35" customFormat="1" ht="15" customHeight="1">
      <c r="A30" s="669"/>
      <c r="B30" s="669"/>
      <c r="C30" s="509"/>
      <c r="D30" s="509"/>
      <c r="E30" s="509"/>
      <c r="F30" s="509"/>
      <c r="G30" s="514"/>
      <c r="H30" s="505"/>
      <c r="I30" s="512"/>
      <c r="J30" s="73"/>
      <c r="K30" s="513"/>
      <c r="L30" s="415"/>
      <c r="M30" s="129" t="s">
        <v>17</v>
      </c>
      <c r="N30" s="129"/>
      <c r="O30" s="416"/>
      <c r="P30" s="416"/>
      <c r="Q30" s="416"/>
      <c r="R30" s="431"/>
      <c r="S30" s="141"/>
      <c r="T30" s="428"/>
      <c r="U30" s="129"/>
      <c r="V30" s="141"/>
      <c r="W30" s="425"/>
      <c r="X30" s="175"/>
      <c r="Y30" s="175"/>
      <c r="Z30" s="175"/>
      <c r="AA30" s="175"/>
      <c r="AB30" s="175"/>
      <c r="AC30" s="175"/>
      <c r="AD30" s="175"/>
      <c r="AE30" s="175"/>
      <c r="AF30" s="175"/>
      <c r="AG30" s="175"/>
      <c r="AH30" s="175"/>
    </row>
    <row r="31" spans="1:35" customFormat="1" ht="15" customHeight="1">
      <c r="A31" s="669"/>
      <c r="B31" s="509"/>
      <c r="C31" s="509"/>
      <c r="D31" s="509"/>
      <c r="E31" s="509"/>
      <c r="F31" s="509"/>
      <c r="G31" s="514"/>
      <c r="H31" s="505"/>
      <c r="I31" s="505"/>
      <c r="J31" s="73"/>
      <c r="K31" s="508"/>
      <c r="L31" s="415"/>
      <c r="M31" s="135" t="s">
        <v>18</v>
      </c>
      <c r="N31" s="129"/>
      <c r="O31" s="416"/>
      <c r="P31" s="416"/>
      <c r="Q31" s="416"/>
      <c r="R31" s="431"/>
      <c r="S31" s="141"/>
      <c r="T31" s="428"/>
      <c r="U31" s="129"/>
      <c r="V31" s="141"/>
      <c r="W31" s="425"/>
      <c r="X31" s="175"/>
      <c r="Y31" s="175"/>
      <c r="Z31" s="175"/>
      <c r="AA31" s="175"/>
      <c r="AB31" s="175"/>
      <c r="AC31" s="175"/>
      <c r="AD31" s="175"/>
      <c r="AE31" s="175"/>
      <c r="AF31" s="175"/>
      <c r="AG31" s="175"/>
      <c r="AH31" s="175"/>
    </row>
    <row r="32" spans="1:35" customFormat="1" ht="15" customHeight="1">
      <c r="L32" s="415"/>
      <c r="M32" s="144" t="s">
        <v>308</v>
      </c>
      <c r="N32" s="129"/>
      <c r="O32" s="416"/>
      <c r="P32" s="416"/>
      <c r="Q32" s="416"/>
      <c r="R32" s="431"/>
      <c r="S32" s="141"/>
      <c r="T32" s="428"/>
      <c r="U32" s="129"/>
      <c r="V32" s="141"/>
      <c r="W32" s="425"/>
      <c r="X32" s="175"/>
      <c r="Y32" s="175"/>
      <c r="Z32" s="175"/>
      <c r="AA32" s="175"/>
      <c r="AB32" s="175"/>
      <c r="AC32" s="175"/>
      <c r="AD32" s="175"/>
      <c r="AE32" s="175"/>
      <c r="AF32" s="175"/>
      <c r="AG32" s="175"/>
      <c r="AH32" s="175"/>
    </row>
    <row r="33" spans="12:23" ht="3" customHeight="1">
      <c r="L33" s="384"/>
      <c r="M33" s="384"/>
      <c r="N33" s="384"/>
      <c r="O33" s="384"/>
      <c r="P33" s="384"/>
      <c r="Q33" s="384"/>
      <c r="R33" s="384"/>
      <c r="S33" s="384"/>
      <c r="T33" s="384"/>
      <c r="U33" s="384"/>
    </row>
    <row r="34" spans="12:23" ht="141.75" customHeight="1">
      <c r="L34" s="1">
        <v>1</v>
      </c>
      <c r="M34" s="663" t="s">
        <v>734</v>
      </c>
      <c r="N34" s="663"/>
      <c r="O34" s="663"/>
      <c r="P34" s="663"/>
      <c r="Q34" s="663"/>
      <c r="R34" s="663"/>
      <c r="S34" s="663"/>
      <c r="T34" s="663"/>
      <c r="U34" s="663"/>
      <c r="V34" s="663"/>
      <c r="W34" s="663"/>
    </row>
  </sheetData>
  <sheetProtection password="FA9C" sheet="1" objects="1" scenarios="1" formatColumns="0" formatRows="0"/>
  <dataConsolidate leftLabels="1" link="1"/>
  <mergeCells count="37">
    <mergeCell ref="W13:W16"/>
    <mergeCell ref="W24:W26"/>
    <mergeCell ref="M34:W34"/>
    <mergeCell ref="T24:T25"/>
    <mergeCell ref="U24:U25"/>
    <mergeCell ref="O20:V20"/>
    <mergeCell ref="S24:S25"/>
    <mergeCell ref="S17:T17"/>
    <mergeCell ref="O7:T7"/>
    <mergeCell ref="O8:T8"/>
    <mergeCell ref="V14:V16"/>
    <mergeCell ref="L13:V13"/>
    <mergeCell ref="L14:L16"/>
    <mergeCell ref="M14:M16"/>
    <mergeCell ref="O14:T14"/>
    <mergeCell ref="U14:U16"/>
    <mergeCell ref="S16:T16"/>
    <mergeCell ref="O12:U12"/>
    <mergeCell ref="O15:O16"/>
    <mergeCell ref="P15:Q15"/>
    <mergeCell ref="R15:T15"/>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7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7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700-000002000000}">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xr:uid="{00000000-0002-0000-17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7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700-000005000000}"/>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700-000006000000}"/>
    <dataValidation type="list" allowBlank="1" showInputMessage="1" showErrorMessage="1" errorTitle="Ошибка" error="Выберите значение из списка" prompt="Выберите значение из списка" sqref="O23:V23" xr:uid="{00000000-0002-0000-17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67</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7"/>
      <c r="B13" s="667"/>
      <c r="C13" s="667"/>
      <c r="D13" s="276">
        <v>1</v>
      </c>
      <c r="F13" s="165" t="str">
        <f>"4."&amp;mergeValue(A13) &amp;"."&amp;mergeValue(B13)&amp;"."&amp;mergeValue(C13)&amp;"."&amp;mergeValue(D13)</f>
        <v>4.1.1.1.1</v>
      </c>
      <c r="G13" s="339" t="s">
        <v>477</v>
      </c>
      <c r="H13" s="259"/>
      <c r="I13" s="668" t="s">
        <v>569</v>
      </c>
      <c r="J13" s="271"/>
      <c r="K13" s="183"/>
      <c r="L13" s="183"/>
      <c r="M13" s="183"/>
      <c r="N13" s="183"/>
      <c r="O13" s="183"/>
      <c r="P13" s="183"/>
      <c r="Q13" s="183"/>
      <c r="R13" s="183"/>
      <c r="S13" s="183"/>
      <c r="T13" s="183"/>
    </row>
    <row r="14" spans="1:20" s="138" customFormat="1" ht="18.75">
      <c r="A14" s="667"/>
      <c r="B14" s="667"/>
      <c r="C14" s="667"/>
      <c r="D14" s="276"/>
      <c r="F14" s="272"/>
      <c r="G14" s="130" t="s">
        <v>4</v>
      </c>
      <c r="H14" s="277"/>
      <c r="I14" s="668"/>
      <c r="J14" s="271"/>
      <c r="K14" s="183"/>
      <c r="L14" s="183"/>
      <c r="M14" s="183"/>
      <c r="N14" s="183"/>
      <c r="O14" s="183"/>
      <c r="P14" s="183"/>
      <c r="Q14" s="183"/>
      <c r="R14" s="183"/>
      <c r="S14" s="183"/>
      <c r="T14" s="183"/>
    </row>
    <row r="15" spans="1:20" s="138" customFormat="1" ht="18.75">
      <c r="A15" s="667"/>
      <c r="B15" s="667"/>
      <c r="C15" s="276"/>
      <c r="D15" s="276"/>
      <c r="F15" s="340"/>
      <c r="G15" s="168" t="s">
        <v>401</v>
      </c>
      <c r="H15" s="341"/>
      <c r="I15" s="342"/>
      <c r="J15" s="271"/>
      <c r="K15" s="183"/>
      <c r="L15" s="183"/>
      <c r="M15" s="183"/>
      <c r="N15" s="183"/>
      <c r="O15" s="183"/>
      <c r="P15" s="183"/>
      <c r="Q15" s="183"/>
      <c r="R15" s="183"/>
      <c r="S15" s="183"/>
      <c r="T15" s="183"/>
    </row>
    <row r="16" spans="1:20" s="138" customFormat="1" ht="18.75">
      <c r="A16" s="667"/>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800-000000000000}">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173" hidden="1" customWidth="1"/>
    <col min="7" max="8" width="11.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21" width="23.7109375" style="31" hidden="1" customWidth="1"/>
    <col min="22" max="22" width="1.7109375" style="31" hidden="1" customWidth="1"/>
    <col min="23" max="23" width="11.7109375" style="31" customWidth="1"/>
    <col min="24" max="24" width="3.7109375" style="31" customWidth="1"/>
    <col min="25" max="25" width="11.7109375" style="31" customWidth="1"/>
    <col min="26" max="26" width="8.5703125" style="31" hidden="1" customWidth="1"/>
    <col min="27" max="27" width="4.7109375" style="31" customWidth="1"/>
    <col min="28" max="28" width="115.7109375" style="31" customWidth="1"/>
    <col min="29" max="33" width="10.5703125" style="173"/>
    <col min="34" max="249" width="10.5703125" style="31"/>
    <col min="250" max="257" width="0" style="31" hidden="1" customWidth="1"/>
    <col min="258" max="260" width="3.7109375" style="31" customWidth="1"/>
    <col min="261" max="261" width="12.7109375" style="31" customWidth="1"/>
    <col min="262" max="262" width="47.42578125" style="31" customWidth="1"/>
    <col min="263" max="271" width="0" style="31" hidden="1" customWidth="1"/>
    <col min="272" max="272" width="11.7109375" style="31" customWidth="1"/>
    <col min="273" max="273" width="6.42578125" style="31" bestFit="1" customWidth="1"/>
    <col min="274" max="274" width="11.7109375" style="31" customWidth="1"/>
    <col min="275" max="275" width="0" style="31" hidden="1" customWidth="1"/>
    <col min="276" max="276" width="3.7109375" style="31" customWidth="1"/>
    <col min="277" max="277" width="11.140625" style="31" bestFit="1" customWidth="1"/>
    <col min="278" max="505" width="10.5703125" style="31"/>
    <col min="506" max="513" width="0" style="31" hidden="1" customWidth="1"/>
    <col min="514" max="516" width="3.7109375" style="31" customWidth="1"/>
    <col min="517" max="517" width="12.7109375" style="31" customWidth="1"/>
    <col min="518" max="518" width="47.42578125" style="31" customWidth="1"/>
    <col min="519" max="527" width="0" style="31" hidden="1" customWidth="1"/>
    <col min="528" max="528" width="11.7109375" style="31" customWidth="1"/>
    <col min="529" max="529" width="6.42578125" style="31" bestFit="1" customWidth="1"/>
    <col min="530" max="530" width="11.7109375" style="31" customWidth="1"/>
    <col min="531" max="531" width="0" style="31" hidden="1" customWidth="1"/>
    <col min="532" max="532" width="3.7109375" style="31" customWidth="1"/>
    <col min="533" max="533" width="11.140625" style="31" bestFit="1" customWidth="1"/>
    <col min="534" max="761" width="10.5703125" style="31"/>
    <col min="762" max="769" width="0" style="31" hidden="1" customWidth="1"/>
    <col min="770" max="772" width="3.7109375" style="31" customWidth="1"/>
    <col min="773" max="773" width="12.7109375" style="31" customWidth="1"/>
    <col min="774" max="774" width="47.42578125" style="31" customWidth="1"/>
    <col min="775" max="783" width="0" style="31" hidden="1" customWidth="1"/>
    <col min="784" max="784" width="11.7109375" style="31" customWidth="1"/>
    <col min="785" max="785" width="6.42578125" style="31" bestFit="1" customWidth="1"/>
    <col min="786" max="786" width="11.7109375" style="31" customWidth="1"/>
    <col min="787" max="787" width="0" style="31" hidden="1" customWidth="1"/>
    <col min="788" max="788" width="3.7109375" style="31" customWidth="1"/>
    <col min="789" max="789" width="11.140625" style="31" bestFit="1" customWidth="1"/>
    <col min="790" max="1017" width="10.5703125" style="31"/>
    <col min="1018" max="1025" width="0" style="31" hidden="1" customWidth="1"/>
    <col min="1026" max="1028" width="3.7109375" style="31" customWidth="1"/>
    <col min="1029" max="1029" width="12.7109375" style="31" customWidth="1"/>
    <col min="1030" max="1030" width="47.42578125" style="31" customWidth="1"/>
    <col min="1031" max="1039" width="0" style="31" hidden="1" customWidth="1"/>
    <col min="1040" max="1040" width="11.7109375" style="31" customWidth="1"/>
    <col min="1041" max="1041" width="6.42578125" style="31" bestFit="1" customWidth="1"/>
    <col min="1042" max="1042" width="11.7109375" style="31" customWidth="1"/>
    <col min="1043" max="1043" width="0" style="31" hidden="1" customWidth="1"/>
    <col min="1044" max="1044" width="3.7109375" style="31" customWidth="1"/>
    <col min="1045" max="1045" width="11.140625" style="31" bestFit="1" customWidth="1"/>
    <col min="1046" max="1273" width="10.5703125" style="31"/>
    <col min="1274" max="1281" width="0" style="31" hidden="1" customWidth="1"/>
    <col min="1282" max="1284" width="3.7109375" style="31" customWidth="1"/>
    <col min="1285" max="1285" width="12.7109375" style="31" customWidth="1"/>
    <col min="1286" max="1286" width="47.42578125" style="31" customWidth="1"/>
    <col min="1287" max="1295" width="0" style="31" hidden="1" customWidth="1"/>
    <col min="1296" max="1296" width="11.7109375" style="31" customWidth="1"/>
    <col min="1297" max="1297" width="6.42578125" style="31" bestFit="1" customWidth="1"/>
    <col min="1298" max="1298" width="11.7109375" style="31" customWidth="1"/>
    <col min="1299" max="1299" width="0" style="31" hidden="1" customWidth="1"/>
    <col min="1300" max="1300" width="3.7109375" style="31" customWidth="1"/>
    <col min="1301" max="1301" width="11.140625" style="31" bestFit="1" customWidth="1"/>
    <col min="1302" max="1529" width="10.5703125" style="31"/>
    <col min="1530" max="1537" width="0" style="31" hidden="1" customWidth="1"/>
    <col min="1538" max="1540" width="3.7109375" style="31" customWidth="1"/>
    <col min="1541" max="1541" width="12.7109375" style="31" customWidth="1"/>
    <col min="1542" max="1542" width="47.42578125" style="31" customWidth="1"/>
    <col min="1543" max="1551" width="0" style="31" hidden="1" customWidth="1"/>
    <col min="1552" max="1552" width="11.7109375" style="31" customWidth="1"/>
    <col min="1553" max="1553" width="6.42578125" style="31" bestFit="1" customWidth="1"/>
    <col min="1554" max="1554" width="11.7109375" style="31" customWidth="1"/>
    <col min="1555" max="1555" width="0" style="31" hidden="1" customWidth="1"/>
    <col min="1556" max="1556" width="3.7109375" style="31" customWidth="1"/>
    <col min="1557" max="1557" width="11.140625" style="31" bestFit="1" customWidth="1"/>
    <col min="1558" max="1785" width="10.5703125" style="31"/>
    <col min="1786" max="1793" width="0" style="31" hidden="1" customWidth="1"/>
    <col min="1794" max="1796" width="3.7109375" style="31" customWidth="1"/>
    <col min="1797" max="1797" width="12.7109375" style="31" customWidth="1"/>
    <col min="1798" max="1798" width="47.42578125" style="31" customWidth="1"/>
    <col min="1799" max="1807" width="0" style="31" hidden="1" customWidth="1"/>
    <col min="1808" max="1808" width="11.7109375" style="31" customWidth="1"/>
    <col min="1809" max="1809" width="6.42578125" style="31" bestFit="1" customWidth="1"/>
    <col min="1810" max="1810" width="11.7109375" style="31" customWidth="1"/>
    <col min="1811" max="1811" width="0" style="31" hidden="1" customWidth="1"/>
    <col min="1812" max="1812" width="3.7109375" style="31" customWidth="1"/>
    <col min="1813" max="1813" width="11.140625" style="31" bestFit="1" customWidth="1"/>
    <col min="1814" max="2041" width="10.5703125" style="31"/>
    <col min="2042" max="2049" width="0" style="31" hidden="1" customWidth="1"/>
    <col min="2050" max="2052" width="3.7109375" style="31" customWidth="1"/>
    <col min="2053" max="2053" width="12.7109375" style="31" customWidth="1"/>
    <col min="2054" max="2054" width="47.42578125" style="31" customWidth="1"/>
    <col min="2055" max="2063" width="0" style="31" hidden="1" customWidth="1"/>
    <col min="2064" max="2064" width="11.7109375" style="31" customWidth="1"/>
    <col min="2065" max="2065" width="6.42578125" style="31" bestFit="1" customWidth="1"/>
    <col min="2066" max="2066" width="11.7109375" style="31" customWidth="1"/>
    <col min="2067" max="2067" width="0" style="31" hidden="1" customWidth="1"/>
    <col min="2068" max="2068" width="3.7109375" style="31" customWidth="1"/>
    <col min="2069" max="2069" width="11.140625" style="31" bestFit="1" customWidth="1"/>
    <col min="2070" max="2297" width="10.5703125" style="31"/>
    <col min="2298" max="2305" width="0" style="31" hidden="1" customWidth="1"/>
    <col min="2306" max="2308" width="3.7109375" style="31" customWidth="1"/>
    <col min="2309" max="2309" width="12.7109375" style="31" customWidth="1"/>
    <col min="2310" max="2310" width="47.42578125" style="31" customWidth="1"/>
    <col min="2311" max="2319" width="0" style="31" hidden="1" customWidth="1"/>
    <col min="2320" max="2320" width="11.7109375" style="31" customWidth="1"/>
    <col min="2321" max="2321" width="6.42578125" style="31" bestFit="1" customWidth="1"/>
    <col min="2322" max="2322" width="11.7109375" style="31" customWidth="1"/>
    <col min="2323" max="2323" width="0" style="31" hidden="1" customWidth="1"/>
    <col min="2324" max="2324" width="3.7109375" style="31" customWidth="1"/>
    <col min="2325" max="2325" width="11.140625" style="31" bestFit="1" customWidth="1"/>
    <col min="2326" max="2553" width="10.5703125" style="31"/>
    <col min="2554" max="2561" width="0" style="31" hidden="1" customWidth="1"/>
    <col min="2562" max="2564" width="3.7109375" style="31" customWidth="1"/>
    <col min="2565" max="2565" width="12.7109375" style="31" customWidth="1"/>
    <col min="2566" max="2566" width="47.42578125" style="31" customWidth="1"/>
    <col min="2567" max="2575" width="0" style="31" hidden="1" customWidth="1"/>
    <col min="2576" max="2576" width="11.7109375" style="31" customWidth="1"/>
    <col min="2577" max="2577" width="6.42578125" style="31" bestFit="1" customWidth="1"/>
    <col min="2578" max="2578" width="11.7109375" style="31" customWidth="1"/>
    <col min="2579" max="2579" width="0" style="31" hidden="1" customWidth="1"/>
    <col min="2580" max="2580" width="3.7109375" style="31" customWidth="1"/>
    <col min="2581" max="2581" width="11.140625" style="31" bestFit="1" customWidth="1"/>
    <col min="2582" max="2809" width="10.5703125" style="31"/>
    <col min="2810" max="2817" width="0" style="31" hidden="1" customWidth="1"/>
    <col min="2818" max="2820" width="3.7109375" style="31" customWidth="1"/>
    <col min="2821" max="2821" width="12.7109375" style="31" customWidth="1"/>
    <col min="2822" max="2822" width="47.42578125" style="31" customWidth="1"/>
    <col min="2823" max="2831" width="0" style="31" hidden="1" customWidth="1"/>
    <col min="2832" max="2832" width="11.7109375" style="31" customWidth="1"/>
    <col min="2833" max="2833" width="6.42578125" style="31" bestFit="1" customWidth="1"/>
    <col min="2834" max="2834" width="11.7109375" style="31" customWidth="1"/>
    <col min="2835" max="2835" width="0" style="31" hidden="1" customWidth="1"/>
    <col min="2836" max="2836" width="3.7109375" style="31" customWidth="1"/>
    <col min="2837" max="2837" width="11.140625" style="31" bestFit="1" customWidth="1"/>
    <col min="2838" max="3065" width="10.5703125" style="31"/>
    <col min="3066" max="3073" width="0" style="31" hidden="1" customWidth="1"/>
    <col min="3074" max="3076" width="3.7109375" style="31" customWidth="1"/>
    <col min="3077" max="3077" width="12.7109375" style="31" customWidth="1"/>
    <col min="3078" max="3078" width="47.42578125" style="31" customWidth="1"/>
    <col min="3079" max="3087" width="0" style="31" hidden="1" customWidth="1"/>
    <col min="3088" max="3088" width="11.7109375" style="31" customWidth="1"/>
    <col min="3089" max="3089" width="6.42578125" style="31" bestFit="1" customWidth="1"/>
    <col min="3090" max="3090" width="11.7109375" style="31" customWidth="1"/>
    <col min="3091" max="3091" width="0" style="31" hidden="1" customWidth="1"/>
    <col min="3092" max="3092" width="3.7109375" style="31" customWidth="1"/>
    <col min="3093" max="3093" width="11.140625" style="31" bestFit="1" customWidth="1"/>
    <col min="3094" max="3321" width="10.5703125" style="31"/>
    <col min="3322" max="3329" width="0" style="31" hidden="1" customWidth="1"/>
    <col min="3330" max="3332" width="3.7109375" style="31" customWidth="1"/>
    <col min="3333" max="3333" width="12.7109375" style="31" customWidth="1"/>
    <col min="3334" max="3334" width="47.42578125" style="31" customWidth="1"/>
    <col min="3335" max="3343" width="0" style="31" hidden="1" customWidth="1"/>
    <col min="3344" max="3344" width="11.7109375" style="31" customWidth="1"/>
    <col min="3345" max="3345" width="6.42578125" style="31" bestFit="1" customWidth="1"/>
    <col min="3346" max="3346" width="11.7109375" style="31" customWidth="1"/>
    <col min="3347" max="3347" width="0" style="31" hidden="1" customWidth="1"/>
    <col min="3348" max="3348" width="3.7109375" style="31" customWidth="1"/>
    <col min="3349" max="3349" width="11.140625" style="31" bestFit="1" customWidth="1"/>
    <col min="3350" max="3577" width="10.5703125" style="31"/>
    <col min="3578" max="3585" width="0" style="31" hidden="1" customWidth="1"/>
    <col min="3586" max="3588" width="3.7109375" style="31" customWidth="1"/>
    <col min="3589" max="3589" width="12.7109375" style="31" customWidth="1"/>
    <col min="3590" max="3590" width="47.42578125" style="31" customWidth="1"/>
    <col min="3591" max="3599" width="0" style="31" hidden="1" customWidth="1"/>
    <col min="3600" max="3600" width="11.7109375" style="31" customWidth="1"/>
    <col min="3601" max="3601" width="6.42578125" style="31" bestFit="1" customWidth="1"/>
    <col min="3602" max="3602" width="11.7109375" style="31" customWidth="1"/>
    <col min="3603" max="3603" width="0" style="31" hidden="1" customWidth="1"/>
    <col min="3604" max="3604" width="3.7109375" style="31" customWidth="1"/>
    <col min="3605" max="3605" width="11.140625" style="31" bestFit="1" customWidth="1"/>
    <col min="3606" max="3833" width="10.5703125" style="31"/>
    <col min="3834" max="3841" width="0" style="31" hidden="1" customWidth="1"/>
    <col min="3842" max="3844" width="3.7109375" style="31" customWidth="1"/>
    <col min="3845" max="3845" width="12.7109375" style="31" customWidth="1"/>
    <col min="3846" max="3846" width="47.42578125" style="31" customWidth="1"/>
    <col min="3847" max="3855" width="0" style="31" hidden="1" customWidth="1"/>
    <col min="3856" max="3856" width="11.7109375" style="31" customWidth="1"/>
    <col min="3857" max="3857" width="6.42578125" style="31" bestFit="1" customWidth="1"/>
    <col min="3858" max="3858" width="11.7109375" style="31" customWidth="1"/>
    <col min="3859" max="3859" width="0" style="31" hidden="1" customWidth="1"/>
    <col min="3860" max="3860" width="3.7109375" style="31" customWidth="1"/>
    <col min="3861" max="3861" width="11.140625" style="31" bestFit="1" customWidth="1"/>
    <col min="3862" max="4089" width="10.5703125" style="31"/>
    <col min="4090" max="4097" width="0" style="31" hidden="1" customWidth="1"/>
    <col min="4098" max="4100" width="3.7109375" style="31" customWidth="1"/>
    <col min="4101" max="4101" width="12.7109375" style="31" customWidth="1"/>
    <col min="4102" max="4102" width="47.42578125" style="31" customWidth="1"/>
    <col min="4103" max="4111" width="0" style="31" hidden="1" customWidth="1"/>
    <col min="4112" max="4112" width="11.7109375" style="31" customWidth="1"/>
    <col min="4113" max="4113" width="6.42578125" style="31" bestFit="1" customWidth="1"/>
    <col min="4114" max="4114" width="11.7109375" style="31" customWidth="1"/>
    <col min="4115" max="4115" width="0" style="31" hidden="1" customWidth="1"/>
    <col min="4116" max="4116" width="3.7109375" style="31" customWidth="1"/>
    <col min="4117" max="4117" width="11.140625" style="31" bestFit="1" customWidth="1"/>
    <col min="4118" max="4345" width="10.5703125" style="31"/>
    <col min="4346" max="4353" width="0" style="31" hidden="1" customWidth="1"/>
    <col min="4354" max="4356" width="3.7109375" style="31" customWidth="1"/>
    <col min="4357" max="4357" width="12.7109375" style="31" customWidth="1"/>
    <col min="4358" max="4358" width="47.42578125" style="31" customWidth="1"/>
    <col min="4359" max="4367" width="0" style="31" hidden="1" customWidth="1"/>
    <col min="4368" max="4368" width="11.7109375" style="31" customWidth="1"/>
    <col min="4369" max="4369" width="6.42578125" style="31" bestFit="1" customWidth="1"/>
    <col min="4370" max="4370" width="11.7109375" style="31" customWidth="1"/>
    <col min="4371" max="4371" width="0" style="31" hidden="1" customWidth="1"/>
    <col min="4372" max="4372" width="3.7109375" style="31" customWidth="1"/>
    <col min="4373" max="4373" width="11.140625" style="31" bestFit="1" customWidth="1"/>
    <col min="4374" max="4601" width="10.5703125" style="31"/>
    <col min="4602" max="4609" width="0" style="31" hidden="1" customWidth="1"/>
    <col min="4610" max="4612" width="3.7109375" style="31" customWidth="1"/>
    <col min="4613" max="4613" width="12.7109375" style="31" customWidth="1"/>
    <col min="4614" max="4614" width="47.42578125" style="31" customWidth="1"/>
    <col min="4615" max="4623" width="0" style="31" hidden="1" customWidth="1"/>
    <col min="4624" max="4624" width="11.7109375" style="31" customWidth="1"/>
    <col min="4625" max="4625" width="6.42578125" style="31" bestFit="1" customWidth="1"/>
    <col min="4626" max="4626" width="11.7109375" style="31" customWidth="1"/>
    <col min="4627" max="4627" width="0" style="31" hidden="1" customWidth="1"/>
    <col min="4628" max="4628" width="3.7109375" style="31" customWidth="1"/>
    <col min="4629" max="4629" width="11.140625" style="31" bestFit="1" customWidth="1"/>
    <col min="4630" max="4857" width="10.5703125" style="31"/>
    <col min="4858" max="4865" width="0" style="31" hidden="1" customWidth="1"/>
    <col min="4866" max="4868" width="3.7109375" style="31" customWidth="1"/>
    <col min="4869" max="4869" width="12.7109375" style="31" customWidth="1"/>
    <col min="4870" max="4870" width="47.42578125" style="31" customWidth="1"/>
    <col min="4871" max="4879" width="0" style="31" hidden="1" customWidth="1"/>
    <col min="4880" max="4880" width="11.7109375" style="31" customWidth="1"/>
    <col min="4881" max="4881" width="6.42578125" style="31" bestFit="1" customWidth="1"/>
    <col min="4882" max="4882" width="11.7109375" style="31" customWidth="1"/>
    <col min="4883" max="4883" width="0" style="31" hidden="1" customWidth="1"/>
    <col min="4884" max="4884" width="3.7109375" style="31" customWidth="1"/>
    <col min="4885" max="4885" width="11.140625" style="31" bestFit="1" customWidth="1"/>
    <col min="4886" max="5113" width="10.5703125" style="31"/>
    <col min="5114" max="5121" width="0" style="31" hidden="1" customWidth="1"/>
    <col min="5122" max="5124" width="3.7109375" style="31" customWidth="1"/>
    <col min="5125" max="5125" width="12.7109375" style="31" customWidth="1"/>
    <col min="5126" max="5126" width="47.42578125" style="31" customWidth="1"/>
    <col min="5127" max="5135" width="0" style="31" hidden="1" customWidth="1"/>
    <col min="5136" max="5136" width="11.7109375" style="31" customWidth="1"/>
    <col min="5137" max="5137" width="6.42578125" style="31" bestFit="1" customWidth="1"/>
    <col min="5138" max="5138" width="11.7109375" style="31" customWidth="1"/>
    <col min="5139" max="5139" width="0" style="31" hidden="1" customWidth="1"/>
    <col min="5140" max="5140" width="3.7109375" style="31" customWidth="1"/>
    <col min="5141" max="5141" width="11.140625" style="31" bestFit="1" customWidth="1"/>
    <col min="5142" max="5369" width="10.5703125" style="31"/>
    <col min="5370" max="5377" width="0" style="31" hidden="1" customWidth="1"/>
    <col min="5378" max="5380" width="3.7109375" style="31" customWidth="1"/>
    <col min="5381" max="5381" width="12.7109375" style="31" customWidth="1"/>
    <col min="5382" max="5382" width="47.42578125" style="31" customWidth="1"/>
    <col min="5383" max="5391" width="0" style="31" hidden="1" customWidth="1"/>
    <col min="5392" max="5392" width="11.7109375" style="31" customWidth="1"/>
    <col min="5393" max="5393" width="6.42578125" style="31" bestFit="1" customWidth="1"/>
    <col min="5394" max="5394" width="11.7109375" style="31" customWidth="1"/>
    <col min="5395" max="5395" width="0" style="31" hidden="1" customWidth="1"/>
    <col min="5396" max="5396" width="3.7109375" style="31" customWidth="1"/>
    <col min="5397" max="5397" width="11.140625" style="31" bestFit="1" customWidth="1"/>
    <col min="5398" max="5625" width="10.5703125" style="31"/>
    <col min="5626" max="5633" width="0" style="31" hidden="1" customWidth="1"/>
    <col min="5634" max="5636" width="3.7109375" style="31" customWidth="1"/>
    <col min="5637" max="5637" width="12.7109375" style="31" customWidth="1"/>
    <col min="5638" max="5638" width="47.42578125" style="31" customWidth="1"/>
    <col min="5639" max="5647" width="0" style="31" hidden="1" customWidth="1"/>
    <col min="5648" max="5648" width="11.7109375" style="31" customWidth="1"/>
    <col min="5649" max="5649" width="6.42578125" style="31" bestFit="1" customWidth="1"/>
    <col min="5650" max="5650" width="11.7109375" style="31" customWidth="1"/>
    <col min="5651" max="5651" width="0" style="31" hidden="1" customWidth="1"/>
    <col min="5652" max="5652" width="3.7109375" style="31" customWidth="1"/>
    <col min="5653" max="5653" width="11.140625" style="31" bestFit="1" customWidth="1"/>
    <col min="5654" max="5881" width="10.5703125" style="31"/>
    <col min="5882" max="5889" width="0" style="31" hidden="1" customWidth="1"/>
    <col min="5890" max="5892" width="3.7109375" style="31" customWidth="1"/>
    <col min="5893" max="5893" width="12.7109375" style="31" customWidth="1"/>
    <col min="5894" max="5894" width="47.42578125" style="31" customWidth="1"/>
    <col min="5895" max="5903" width="0" style="31" hidden="1" customWidth="1"/>
    <col min="5904" max="5904" width="11.7109375" style="31" customWidth="1"/>
    <col min="5905" max="5905" width="6.42578125" style="31" bestFit="1" customWidth="1"/>
    <col min="5906" max="5906" width="11.7109375" style="31" customWidth="1"/>
    <col min="5907" max="5907" width="0" style="31" hidden="1" customWidth="1"/>
    <col min="5908" max="5908" width="3.7109375" style="31" customWidth="1"/>
    <col min="5909" max="5909" width="11.140625" style="31" bestFit="1" customWidth="1"/>
    <col min="5910" max="6137" width="10.5703125" style="31"/>
    <col min="6138" max="6145" width="0" style="31" hidden="1" customWidth="1"/>
    <col min="6146" max="6148" width="3.7109375" style="31" customWidth="1"/>
    <col min="6149" max="6149" width="12.7109375" style="31" customWidth="1"/>
    <col min="6150" max="6150" width="47.42578125" style="31" customWidth="1"/>
    <col min="6151" max="6159" width="0" style="31" hidden="1" customWidth="1"/>
    <col min="6160" max="6160" width="11.7109375" style="31" customWidth="1"/>
    <col min="6161" max="6161" width="6.42578125" style="31" bestFit="1" customWidth="1"/>
    <col min="6162" max="6162" width="11.7109375" style="31" customWidth="1"/>
    <col min="6163" max="6163" width="0" style="31" hidden="1" customWidth="1"/>
    <col min="6164" max="6164" width="3.7109375" style="31" customWidth="1"/>
    <col min="6165" max="6165" width="11.140625" style="31" bestFit="1" customWidth="1"/>
    <col min="6166" max="6393" width="10.5703125" style="31"/>
    <col min="6394" max="6401" width="0" style="31" hidden="1" customWidth="1"/>
    <col min="6402" max="6404" width="3.7109375" style="31" customWidth="1"/>
    <col min="6405" max="6405" width="12.7109375" style="31" customWidth="1"/>
    <col min="6406" max="6406" width="47.42578125" style="31" customWidth="1"/>
    <col min="6407" max="6415" width="0" style="31" hidden="1" customWidth="1"/>
    <col min="6416" max="6416" width="11.7109375" style="31" customWidth="1"/>
    <col min="6417" max="6417" width="6.42578125" style="31" bestFit="1" customWidth="1"/>
    <col min="6418" max="6418" width="11.7109375" style="31" customWidth="1"/>
    <col min="6419" max="6419" width="0" style="31" hidden="1" customWidth="1"/>
    <col min="6420" max="6420" width="3.7109375" style="31" customWidth="1"/>
    <col min="6421" max="6421" width="11.140625" style="31" bestFit="1" customWidth="1"/>
    <col min="6422" max="6649" width="10.5703125" style="31"/>
    <col min="6650" max="6657" width="0" style="31" hidden="1" customWidth="1"/>
    <col min="6658" max="6660" width="3.7109375" style="31" customWidth="1"/>
    <col min="6661" max="6661" width="12.7109375" style="31" customWidth="1"/>
    <col min="6662" max="6662" width="47.42578125" style="31" customWidth="1"/>
    <col min="6663" max="6671" width="0" style="31" hidden="1" customWidth="1"/>
    <col min="6672" max="6672" width="11.7109375" style="31" customWidth="1"/>
    <col min="6673" max="6673" width="6.42578125" style="31" bestFit="1" customWidth="1"/>
    <col min="6674" max="6674" width="11.7109375" style="31" customWidth="1"/>
    <col min="6675" max="6675" width="0" style="31" hidden="1" customWidth="1"/>
    <col min="6676" max="6676" width="3.7109375" style="31" customWidth="1"/>
    <col min="6677" max="6677" width="11.140625" style="31" bestFit="1" customWidth="1"/>
    <col min="6678" max="6905" width="10.5703125" style="31"/>
    <col min="6906" max="6913" width="0" style="31" hidden="1" customWidth="1"/>
    <col min="6914" max="6916" width="3.7109375" style="31" customWidth="1"/>
    <col min="6917" max="6917" width="12.7109375" style="31" customWidth="1"/>
    <col min="6918" max="6918" width="47.42578125" style="31" customWidth="1"/>
    <col min="6919" max="6927" width="0" style="31" hidden="1" customWidth="1"/>
    <col min="6928" max="6928" width="11.7109375" style="31" customWidth="1"/>
    <col min="6929" max="6929" width="6.42578125" style="31" bestFit="1" customWidth="1"/>
    <col min="6930" max="6930" width="11.7109375" style="31" customWidth="1"/>
    <col min="6931" max="6931" width="0" style="31" hidden="1" customWidth="1"/>
    <col min="6932" max="6932" width="3.7109375" style="31" customWidth="1"/>
    <col min="6933" max="6933" width="11.140625" style="31" bestFit="1" customWidth="1"/>
    <col min="6934" max="7161" width="10.5703125" style="31"/>
    <col min="7162" max="7169" width="0" style="31" hidden="1" customWidth="1"/>
    <col min="7170" max="7172" width="3.7109375" style="31" customWidth="1"/>
    <col min="7173" max="7173" width="12.7109375" style="31" customWidth="1"/>
    <col min="7174" max="7174" width="47.42578125" style="31" customWidth="1"/>
    <col min="7175" max="7183" width="0" style="31" hidden="1" customWidth="1"/>
    <col min="7184" max="7184" width="11.7109375" style="31" customWidth="1"/>
    <col min="7185" max="7185" width="6.42578125" style="31" bestFit="1" customWidth="1"/>
    <col min="7186" max="7186" width="11.7109375" style="31" customWidth="1"/>
    <col min="7187" max="7187" width="0" style="31" hidden="1" customWidth="1"/>
    <col min="7188" max="7188" width="3.7109375" style="31" customWidth="1"/>
    <col min="7189" max="7189" width="11.140625" style="31" bestFit="1" customWidth="1"/>
    <col min="7190" max="7417" width="10.5703125" style="31"/>
    <col min="7418" max="7425" width="0" style="31" hidden="1" customWidth="1"/>
    <col min="7426" max="7428" width="3.7109375" style="31" customWidth="1"/>
    <col min="7429" max="7429" width="12.7109375" style="31" customWidth="1"/>
    <col min="7430" max="7430" width="47.42578125" style="31" customWidth="1"/>
    <col min="7431" max="7439" width="0" style="31" hidden="1" customWidth="1"/>
    <col min="7440" max="7440" width="11.7109375" style="31" customWidth="1"/>
    <col min="7441" max="7441" width="6.42578125" style="31" bestFit="1" customWidth="1"/>
    <col min="7442" max="7442" width="11.7109375" style="31" customWidth="1"/>
    <col min="7443" max="7443" width="0" style="31" hidden="1" customWidth="1"/>
    <col min="7444" max="7444" width="3.7109375" style="31" customWidth="1"/>
    <col min="7445" max="7445" width="11.140625" style="31" bestFit="1" customWidth="1"/>
    <col min="7446" max="7673" width="10.5703125" style="31"/>
    <col min="7674" max="7681" width="0" style="31" hidden="1" customWidth="1"/>
    <col min="7682" max="7684" width="3.7109375" style="31" customWidth="1"/>
    <col min="7685" max="7685" width="12.7109375" style="31" customWidth="1"/>
    <col min="7686" max="7686" width="47.42578125" style="31" customWidth="1"/>
    <col min="7687" max="7695" width="0" style="31" hidden="1" customWidth="1"/>
    <col min="7696" max="7696" width="11.7109375" style="31" customWidth="1"/>
    <col min="7697" max="7697" width="6.42578125" style="31" bestFit="1" customWidth="1"/>
    <col min="7698" max="7698" width="11.7109375" style="31" customWidth="1"/>
    <col min="7699" max="7699" width="0" style="31" hidden="1" customWidth="1"/>
    <col min="7700" max="7700" width="3.7109375" style="31" customWidth="1"/>
    <col min="7701" max="7701" width="11.140625" style="31" bestFit="1" customWidth="1"/>
    <col min="7702" max="7929" width="10.5703125" style="31"/>
    <col min="7930" max="7937" width="0" style="31" hidden="1" customWidth="1"/>
    <col min="7938" max="7940" width="3.7109375" style="31" customWidth="1"/>
    <col min="7941" max="7941" width="12.7109375" style="31" customWidth="1"/>
    <col min="7942" max="7942" width="47.42578125" style="31" customWidth="1"/>
    <col min="7943" max="7951" width="0" style="31" hidden="1" customWidth="1"/>
    <col min="7952" max="7952" width="11.7109375" style="31" customWidth="1"/>
    <col min="7953" max="7953" width="6.42578125" style="31" bestFit="1" customWidth="1"/>
    <col min="7954" max="7954" width="11.7109375" style="31" customWidth="1"/>
    <col min="7955" max="7955" width="0" style="31" hidden="1" customWidth="1"/>
    <col min="7956" max="7956" width="3.7109375" style="31" customWidth="1"/>
    <col min="7957" max="7957" width="11.140625" style="31" bestFit="1" customWidth="1"/>
    <col min="7958" max="8185" width="10.5703125" style="31"/>
    <col min="8186" max="8193" width="0" style="31" hidden="1" customWidth="1"/>
    <col min="8194" max="8196" width="3.7109375" style="31" customWidth="1"/>
    <col min="8197" max="8197" width="12.7109375" style="31" customWidth="1"/>
    <col min="8198" max="8198" width="47.42578125" style="31" customWidth="1"/>
    <col min="8199" max="8207" width="0" style="31" hidden="1" customWidth="1"/>
    <col min="8208" max="8208" width="11.7109375" style="31" customWidth="1"/>
    <col min="8209" max="8209" width="6.42578125" style="31" bestFit="1" customWidth="1"/>
    <col min="8210" max="8210" width="11.7109375" style="31" customWidth="1"/>
    <col min="8211" max="8211" width="0" style="31" hidden="1" customWidth="1"/>
    <col min="8212" max="8212" width="3.7109375" style="31" customWidth="1"/>
    <col min="8213" max="8213" width="11.140625" style="31" bestFit="1" customWidth="1"/>
    <col min="8214" max="8441" width="10.5703125" style="31"/>
    <col min="8442" max="8449" width="0" style="31" hidden="1" customWidth="1"/>
    <col min="8450" max="8452" width="3.7109375" style="31" customWidth="1"/>
    <col min="8453" max="8453" width="12.7109375" style="31" customWidth="1"/>
    <col min="8454" max="8454" width="47.42578125" style="31" customWidth="1"/>
    <col min="8455" max="8463" width="0" style="31" hidden="1" customWidth="1"/>
    <col min="8464" max="8464" width="11.7109375" style="31" customWidth="1"/>
    <col min="8465" max="8465" width="6.42578125" style="31" bestFit="1" customWidth="1"/>
    <col min="8466" max="8466" width="11.7109375" style="31" customWidth="1"/>
    <col min="8467" max="8467" width="0" style="31" hidden="1" customWidth="1"/>
    <col min="8468" max="8468" width="3.7109375" style="31" customWidth="1"/>
    <col min="8469" max="8469" width="11.140625" style="31" bestFit="1" customWidth="1"/>
    <col min="8470" max="8697" width="10.5703125" style="31"/>
    <col min="8698" max="8705" width="0" style="31" hidden="1" customWidth="1"/>
    <col min="8706" max="8708" width="3.7109375" style="31" customWidth="1"/>
    <col min="8709" max="8709" width="12.7109375" style="31" customWidth="1"/>
    <col min="8710" max="8710" width="47.42578125" style="31" customWidth="1"/>
    <col min="8711" max="8719" width="0" style="31" hidden="1" customWidth="1"/>
    <col min="8720" max="8720" width="11.7109375" style="31" customWidth="1"/>
    <col min="8721" max="8721" width="6.42578125" style="31" bestFit="1" customWidth="1"/>
    <col min="8722" max="8722" width="11.7109375" style="31" customWidth="1"/>
    <col min="8723" max="8723" width="0" style="31" hidden="1" customWidth="1"/>
    <col min="8724" max="8724" width="3.7109375" style="31" customWidth="1"/>
    <col min="8725" max="8725" width="11.140625" style="31" bestFit="1" customWidth="1"/>
    <col min="8726" max="8953" width="10.5703125" style="31"/>
    <col min="8954" max="8961" width="0" style="31" hidden="1" customWidth="1"/>
    <col min="8962" max="8964" width="3.7109375" style="31" customWidth="1"/>
    <col min="8965" max="8965" width="12.7109375" style="31" customWidth="1"/>
    <col min="8966" max="8966" width="47.42578125" style="31" customWidth="1"/>
    <col min="8967" max="8975" width="0" style="31" hidden="1" customWidth="1"/>
    <col min="8976" max="8976" width="11.7109375" style="31" customWidth="1"/>
    <col min="8977" max="8977" width="6.42578125" style="31" bestFit="1" customWidth="1"/>
    <col min="8978" max="8978" width="11.7109375" style="31" customWidth="1"/>
    <col min="8979" max="8979" width="0" style="31" hidden="1" customWidth="1"/>
    <col min="8980" max="8980" width="3.7109375" style="31" customWidth="1"/>
    <col min="8981" max="8981" width="11.140625" style="31" bestFit="1" customWidth="1"/>
    <col min="8982" max="9209" width="10.5703125" style="31"/>
    <col min="9210" max="9217" width="0" style="31" hidden="1" customWidth="1"/>
    <col min="9218" max="9220" width="3.7109375" style="31" customWidth="1"/>
    <col min="9221" max="9221" width="12.7109375" style="31" customWidth="1"/>
    <col min="9222" max="9222" width="47.42578125" style="31" customWidth="1"/>
    <col min="9223" max="9231" width="0" style="31" hidden="1" customWidth="1"/>
    <col min="9232" max="9232" width="11.7109375" style="31" customWidth="1"/>
    <col min="9233" max="9233" width="6.42578125" style="31" bestFit="1" customWidth="1"/>
    <col min="9234" max="9234" width="11.7109375" style="31" customWidth="1"/>
    <col min="9235" max="9235" width="0" style="31" hidden="1" customWidth="1"/>
    <col min="9236" max="9236" width="3.7109375" style="31" customWidth="1"/>
    <col min="9237" max="9237" width="11.140625" style="31" bestFit="1" customWidth="1"/>
    <col min="9238" max="9465" width="10.5703125" style="31"/>
    <col min="9466" max="9473" width="0" style="31" hidden="1" customWidth="1"/>
    <col min="9474" max="9476" width="3.7109375" style="31" customWidth="1"/>
    <col min="9477" max="9477" width="12.7109375" style="31" customWidth="1"/>
    <col min="9478" max="9478" width="47.42578125" style="31" customWidth="1"/>
    <col min="9479" max="9487" width="0" style="31" hidden="1" customWidth="1"/>
    <col min="9488" max="9488" width="11.7109375" style="31" customWidth="1"/>
    <col min="9489" max="9489" width="6.42578125" style="31" bestFit="1" customWidth="1"/>
    <col min="9490" max="9490" width="11.7109375" style="31" customWidth="1"/>
    <col min="9491" max="9491" width="0" style="31" hidden="1" customWidth="1"/>
    <col min="9492" max="9492" width="3.7109375" style="31" customWidth="1"/>
    <col min="9493" max="9493" width="11.140625" style="31" bestFit="1" customWidth="1"/>
    <col min="9494" max="9721" width="10.5703125" style="31"/>
    <col min="9722" max="9729" width="0" style="31" hidden="1" customWidth="1"/>
    <col min="9730" max="9732" width="3.7109375" style="31" customWidth="1"/>
    <col min="9733" max="9733" width="12.7109375" style="31" customWidth="1"/>
    <col min="9734" max="9734" width="47.42578125" style="31" customWidth="1"/>
    <col min="9735" max="9743" width="0" style="31" hidden="1" customWidth="1"/>
    <col min="9744" max="9744" width="11.7109375" style="31" customWidth="1"/>
    <col min="9745" max="9745" width="6.42578125" style="31" bestFit="1" customWidth="1"/>
    <col min="9746" max="9746" width="11.7109375" style="31" customWidth="1"/>
    <col min="9747" max="9747" width="0" style="31" hidden="1" customWidth="1"/>
    <col min="9748" max="9748" width="3.7109375" style="31" customWidth="1"/>
    <col min="9749" max="9749" width="11.140625" style="31" bestFit="1" customWidth="1"/>
    <col min="9750" max="9977" width="10.5703125" style="31"/>
    <col min="9978" max="9985" width="0" style="31" hidden="1" customWidth="1"/>
    <col min="9986" max="9988" width="3.7109375" style="31" customWidth="1"/>
    <col min="9989" max="9989" width="12.7109375" style="31" customWidth="1"/>
    <col min="9990" max="9990" width="47.42578125" style="31" customWidth="1"/>
    <col min="9991" max="9999" width="0" style="31" hidden="1" customWidth="1"/>
    <col min="10000" max="10000" width="11.7109375" style="31" customWidth="1"/>
    <col min="10001" max="10001" width="6.42578125" style="31" bestFit="1" customWidth="1"/>
    <col min="10002" max="10002" width="11.7109375" style="31" customWidth="1"/>
    <col min="10003" max="10003" width="0" style="31" hidden="1" customWidth="1"/>
    <col min="10004" max="10004" width="3.7109375" style="31" customWidth="1"/>
    <col min="10005" max="10005" width="11.140625" style="31" bestFit="1" customWidth="1"/>
    <col min="10006" max="10233" width="10.5703125" style="31"/>
    <col min="10234" max="10241" width="0" style="31" hidden="1" customWidth="1"/>
    <col min="10242" max="10244" width="3.7109375" style="31" customWidth="1"/>
    <col min="10245" max="10245" width="12.7109375" style="31" customWidth="1"/>
    <col min="10246" max="10246" width="47.42578125" style="31" customWidth="1"/>
    <col min="10247" max="10255" width="0" style="31" hidden="1" customWidth="1"/>
    <col min="10256" max="10256" width="11.7109375" style="31" customWidth="1"/>
    <col min="10257" max="10257" width="6.42578125" style="31" bestFit="1" customWidth="1"/>
    <col min="10258" max="10258" width="11.7109375" style="31" customWidth="1"/>
    <col min="10259" max="10259" width="0" style="31" hidden="1" customWidth="1"/>
    <col min="10260" max="10260" width="3.7109375" style="31" customWidth="1"/>
    <col min="10261" max="10261" width="11.140625" style="31" bestFit="1" customWidth="1"/>
    <col min="10262" max="10489" width="10.5703125" style="31"/>
    <col min="10490" max="10497" width="0" style="31" hidden="1" customWidth="1"/>
    <col min="10498" max="10500" width="3.7109375" style="31" customWidth="1"/>
    <col min="10501" max="10501" width="12.7109375" style="31" customWidth="1"/>
    <col min="10502" max="10502" width="47.42578125" style="31" customWidth="1"/>
    <col min="10503" max="10511" width="0" style="31" hidden="1" customWidth="1"/>
    <col min="10512" max="10512" width="11.7109375" style="31" customWidth="1"/>
    <col min="10513" max="10513" width="6.42578125" style="31" bestFit="1" customWidth="1"/>
    <col min="10514" max="10514" width="11.7109375" style="31" customWidth="1"/>
    <col min="10515" max="10515" width="0" style="31" hidden="1" customWidth="1"/>
    <col min="10516" max="10516" width="3.7109375" style="31" customWidth="1"/>
    <col min="10517" max="10517" width="11.140625" style="31" bestFit="1" customWidth="1"/>
    <col min="10518" max="10745" width="10.5703125" style="31"/>
    <col min="10746" max="10753" width="0" style="31" hidden="1" customWidth="1"/>
    <col min="10754" max="10756" width="3.7109375" style="31" customWidth="1"/>
    <col min="10757" max="10757" width="12.7109375" style="31" customWidth="1"/>
    <col min="10758" max="10758" width="47.42578125" style="31" customWidth="1"/>
    <col min="10759" max="10767" width="0" style="31" hidden="1" customWidth="1"/>
    <col min="10768" max="10768" width="11.7109375" style="31" customWidth="1"/>
    <col min="10769" max="10769" width="6.42578125" style="31" bestFit="1" customWidth="1"/>
    <col min="10770" max="10770" width="11.7109375" style="31" customWidth="1"/>
    <col min="10771" max="10771" width="0" style="31" hidden="1" customWidth="1"/>
    <col min="10772" max="10772" width="3.7109375" style="31" customWidth="1"/>
    <col min="10773" max="10773" width="11.140625" style="31" bestFit="1" customWidth="1"/>
    <col min="10774" max="11001" width="10.5703125" style="31"/>
    <col min="11002" max="11009" width="0" style="31" hidden="1" customWidth="1"/>
    <col min="11010" max="11012" width="3.7109375" style="31" customWidth="1"/>
    <col min="11013" max="11013" width="12.7109375" style="31" customWidth="1"/>
    <col min="11014" max="11014" width="47.42578125" style="31" customWidth="1"/>
    <col min="11015" max="11023" width="0" style="31" hidden="1" customWidth="1"/>
    <col min="11024" max="11024" width="11.7109375" style="31" customWidth="1"/>
    <col min="11025" max="11025" width="6.42578125" style="31" bestFit="1" customWidth="1"/>
    <col min="11026" max="11026" width="11.7109375" style="31" customWidth="1"/>
    <col min="11027" max="11027" width="0" style="31" hidden="1" customWidth="1"/>
    <col min="11028" max="11028" width="3.7109375" style="31" customWidth="1"/>
    <col min="11029" max="11029" width="11.140625" style="31" bestFit="1" customWidth="1"/>
    <col min="11030" max="11257" width="10.5703125" style="31"/>
    <col min="11258" max="11265" width="0" style="31" hidden="1" customWidth="1"/>
    <col min="11266" max="11268" width="3.7109375" style="31" customWidth="1"/>
    <col min="11269" max="11269" width="12.7109375" style="31" customWidth="1"/>
    <col min="11270" max="11270" width="47.42578125" style="31" customWidth="1"/>
    <col min="11271" max="11279" width="0" style="31" hidden="1" customWidth="1"/>
    <col min="11280" max="11280" width="11.7109375" style="31" customWidth="1"/>
    <col min="11281" max="11281" width="6.42578125" style="31" bestFit="1" customWidth="1"/>
    <col min="11282" max="11282" width="11.7109375" style="31" customWidth="1"/>
    <col min="11283" max="11283" width="0" style="31" hidden="1" customWidth="1"/>
    <col min="11284" max="11284" width="3.7109375" style="31" customWidth="1"/>
    <col min="11285" max="11285" width="11.140625" style="31" bestFit="1" customWidth="1"/>
    <col min="11286" max="11513" width="10.5703125" style="31"/>
    <col min="11514" max="11521" width="0" style="31" hidden="1" customWidth="1"/>
    <col min="11522" max="11524" width="3.7109375" style="31" customWidth="1"/>
    <col min="11525" max="11525" width="12.7109375" style="31" customWidth="1"/>
    <col min="11526" max="11526" width="47.42578125" style="31" customWidth="1"/>
    <col min="11527" max="11535" width="0" style="31" hidden="1" customWidth="1"/>
    <col min="11536" max="11536" width="11.7109375" style="31" customWidth="1"/>
    <col min="11537" max="11537" width="6.42578125" style="31" bestFit="1" customWidth="1"/>
    <col min="11538" max="11538" width="11.7109375" style="31" customWidth="1"/>
    <col min="11539" max="11539" width="0" style="31" hidden="1" customWidth="1"/>
    <col min="11540" max="11540" width="3.7109375" style="31" customWidth="1"/>
    <col min="11541" max="11541" width="11.140625" style="31" bestFit="1" customWidth="1"/>
    <col min="11542" max="11769" width="10.5703125" style="31"/>
    <col min="11770" max="11777" width="0" style="31" hidden="1" customWidth="1"/>
    <col min="11778" max="11780" width="3.7109375" style="31" customWidth="1"/>
    <col min="11781" max="11781" width="12.7109375" style="31" customWidth="1"/>
    <col min="11782" max="11782" width="47.42578125" style="31" customWidth="1"/>
    <col min="11783" max="11791" width="0" style="31" hidden="1" customWidth="1"/>
    <col min="11792" max="11792" width="11.7109375" style="31" customWidth="1"/>
    <col min="11793" max="11793" width="6.42578125" style="31" bestFit="1" customWidth="1"/>
    <col min="11794" max="11794" width="11.7109375" style="31" customWidth="1"/>
    <col min="11795" max="11795" width="0" style="31" hidden="1" customWidth="1"/>
    <col min="11796" max="11796" width="3.7109375" style="31" customWidth="1"/>
    <col min="11797" max="11797" width="11.140625" style="31" bestFit="1" customWidth="1"/>
    <col min="11798" max="12025" width="10.5703125" style="31"/>
    <col min="12026" max="12033" width="0" style="31" hidden="1" customWidth="1"/>
    <col min="12034" max="12036" width="3.7109375" style="31" customWidth="1"/>
    <col min="12037" max="12037" width="12.7109375" style="31" customWidth="1"/>
    <col min="12038" max="12038" width="47.42578125" style="31" customWidth="1"/>
    <col min="12039" max="12047" width="0" style="31" hidden="1" customWidth="1"/>
    <col min="12048" max="12048" width="11.7109375" style="31" customWidth="1"/>
    <col min="12049" max="12049" width="6.42578125" style="31" bestFit="1" customWidth="1"/>
    <col min="12050" max="12050" width="11.7109375" style="31" customWidth="1"/>
    <col min="12051" max="12051" width="0" style="31" hidden="1" customWidth="1"/>
    <col min="12052" max="12052" width="3.7109375" style="31" customWidth="1"/>
    <col min="12053" max="12053" width="11.140625" style="31" bestFit="1" customWidth="1"/>
    <col min="12054" max="12281" width="10.5703125" style="31"/>
    <col min="12282" max="12289" width="0" style="31" hidden="1" customWidth="1"/>
    <col min="12290" max="12292" width="3.7109375" style="31" customWidth="1"/>
    <col min="12293" max="12293" width="12.7109375" style="31" customWidth="1"/>
    <col min="12294" max="12294" width="47.42578125" style="31" customWidth="1"/>
    <col min="12295" max="12303" width="0" style="31" hidden="1" customWidth="1"/>
    <col min="12304" max="12304" width="11.7109375" style="31" customWidth="1"/>
    <col min="12305" max="12305" width="6.42578125" style="31" bestFit="1" customWidth="1"/>
    <col min="12306" max="12306" width="11.7109375" style="31" customWidth="1"/>
    <col min="12307" max="12307" width="0" style="31" hidden="1" customWidth="1"/>
    <col min="12308" max="12308" width="3.7109375" style="31" customWidth="1"/>
    <col min="12309" max="12309" width="11.140625" style="31" bestFit="1" customWidth="1"/>
    <col min="12310" max="12537" width="10.5703125" style="31"/>
    <col min="12538" max="12545" width="0" style="31" hidden="1" customWidth="1"/>
    <col min="12546" max="12548" width="3.7109375" style="31" customWidth="1"/>
    <col min="12549" max="12549" width="12.7109375" style="31" customWidth="1"/>
    <col min="12550" max="12550" width="47.42578125" style="31" customWidth="1"/>
    <col min="12551" max="12559" width="0" style="31" hidden="1" customWidth="1"/>
    <col min="12560" max="12560" width="11.7109375" style="31" customWidth="1"/>
    <col min="12561" max="12561" width="6.42578125" style="31" bestFit="1" customWidth="1"/>
    <col min="12562" max="12562" width="11.7109375" style="31" customWidth="1"/>
    <col min="12563" max="12563" width="0" style="31" hidden="1" customWidth="1"/>
    <col min="12564" max="12564" width="3.7109375" style="31" customWidth="1"/>
    <col min="12565" max="12565" width="11.140625" style="31" bestFit="1" customWidth="1"/>
    <col min="12566" max="12793" width="10.5703125" style="31"/>
    <col min="12794" max="12801" width="0" style="31" hidden="1" customWidth="1"/>
    <col min="12802" max="12804" width="3.7109375" style="31" customWidth="1"/>
    <col min="12805" max="12805" width="12.7109375" style="31" customWidth="1"/>
    <col min="12806" max="12806" width="47.42578125" style="31" customWidth="1"/>
    <col min="12807" max="12815" width="0" style="31" hidden="1" customWidth="1"/>
    <col min="12816" max="12816" width="11.7109375" style="31" customWidth="1"/>
    <col min="12817" max="12817" width="6.42578125" style="31" bestFit="1" customWidth="1"/>
    <col min="12818" max="12818" width="11.7109375" style="31" customWidth="1"/>
    <col min="12819" max="12819" width="0" style="31" hidden="1" customWidth="1"/>
    <col min="12820" max="12820" width="3.7109375" style="31" customWidth="1"/>
    <col min="12821" max="12821" width="11.140625" style="31" bestFit="1" customWidth="1"/>
    <col min="12822" max="13049" width="10.5703125" style="31"/>
    <col min="13050" max="13057" width="0" style="31" hidden="1" customWidth="1"/>
    <col min="13058" max="13060" width="3.7109375" style="31" customWidth="1"/>
    <col min="13061" max="13061" width="12.7109375" style="31" customWidth="1"/>
    <col min="13062" max="13062" width="47.42578125" style="31" customWidth="1"/>
    <col min="13063" max="13071" width="0" style="31" hidden="1" customWidth="1"/>
    <col min="13072" max="13072" width="11.7109375" style="31" customWidth="1"/>
    <col min="13073" max="13073" width="6.42578125" style="31" bestFit="1" customWidth="1"/>
    <col min="13074" max="13074" width="11.7109375" style="31" customWidth="1"/>
    <col min="13075" max="13075" width="0" style="31" hidden="1" customWidth="1"/>
    <col min="13076" max="13076" width="3.7109375" style="31" customWidth="1"/>
    <col min="13077" max="13077" width="11.140625" style="31" bestFit="1" customWidth="1"/>
    <col min="13078" max="13305" width="10.5703125" style="31"/>
    <col min="13306" max="13313" width="0" style="31" hidden="1" customWidth="1"/>
    <col min="13314" max="13316" width="3.7109375" style="31" customWidth="1"/>
    <col min="13317" max="13317" width="12.7109375" style="31" customWidth="1"/>
    <col min="13318" max="13318" width="47.42578125" style="31" customWidth="1"/>
    <col min="13319" max="13327" width="0" style="31" hidden="1" customWidth="1"/>
    <col min="13328" max="13328" width="11.7109375" style="31" customWidth="1"/>
    <col min="13329" max="13329" width="6.42578125" style="31" bestFit="1" customWidth="1"/>
    <col min="13330" max="13330" width="11.7109375" style="31" customWidth="1"/>
    <col min="13331" max="13331" width="0" style="31" hidden="1" customWidth="1"/>
    <col min="13332" max="13332" width="3.7109375" style="31" customWidth="1"/>
    <col min="13333" max="13333" width="11.140625" style="31" bestFit="1" customWidth="1"/>
    <col min="13334" max="13561" width="10.5703125" style="31"/>
    <col min="13562" max="13569" width="0" style="31" hidden="1" customWidth="1"/>
    <col min="13570" max="13572" width="3.7109375" style="31" customWidth="1"/>
    <col min="13573" max="13573" width="12.7109375" style="31" customWidth="1"/>
    <col min="13574" max="13574" width="47.42578125" style="31" customWidth="1"/>
    <col min="13575" max="13583" width="0" style="31" hidden="1" customWidth="1"/>
    <col min="13584" max="13584" width="11.7109375" style="31" customWidth="1"/>
    <col min="13585" max="13585" width="6.42578125" style="31" bestFit="1" customWidth="1"/>
    <col min="13586" max="13586" width="11.7109375" style="31" customWidth="1"/>
    <col min="13587" max="13587" width="0" style="31" hidden="1" customWidth="1"/>
    <col min="13588" max="13588" width="3.7109375" style="31" customWidth="1"/>
    <col min="13589" max="13589" width="11.140625" style="31" bestFit="1" customWidth="1"/>
    <col min="13590" max="13817" width="10.5703125" style="31"/>
    <col min="13818" max="13825" width="0" style="31" hidden="1" customWidth="1"/>
    <col min="13826" max="13828" width="3.7109375" style="31" customWidth="1"/>
    <col min="13829" max="13829" width="12.7109375" style="31" customWidth="1"/>
    <col min="13830" max="13830" width="47.42578125" style="31" customWidth="1"/>
    <col min="13831" max="13839" width="0" style="31" hidden="1" customWidth="1"/>
    <col min="13840" max="13840" width="11.7109375" style="31" customWidth="1"/>
    <col min="13841" max="13841" width="6.42578125" style="31" bestFit="1" customWidth="1"/>
    <col min="13842" max="13842" width="11.7109375" style="31" customWidth="1"/>
    <col min="13843" max="13843" width="0" style="31" hidden="1" customWidth="1"/>
    <col min="13844" max="13844" width="3.7109375" style="31" customWidth="1"/>
    <col min="13845" max="13845" width="11.140625" style="31" bestFit="1" customWidth="1"/>
    <col min="13846" max="14073" width="10.5703125" style="31"/>
    <col min="14074" max="14081" width="0" style="31" hidden="1" customWidth="1"/>
    <col min="14082" max="14084" width="3.7109375" style="31" customWidth="1"/>
    <col min="14085" max="14085" width="12.7109375" style="31" customWidth="1"/>
    <col min="14086" max="14086" width="47.42578125" style="31" customWidth="1"/>
    <col min="14087" max="14095" width="0" style="31" hidden="1" customWidth="1"/>
    <col min="14096" max="14096" width="11.7109375" style="31" customWidth="1"/>
    <col min="14097" max="14097" width="6.42578125" style="31" bestFit="1" customWidth="1"/>
    <col min="14098" max="14098" width="11.7109375" style="31" customWidth="1"/>
    <col min="14099" max="14099" width="0" style="31" hidden="1" customWidth="1"/>
    <col min="14100" max="14100" width="3.7109375" style="31" customWidth="1"/>
    <col min="14101" max="14101" width="11.140625" style="31" bestFit="1" customWidth="1"/>
    <col min="14102" max="14329" width="10.5703125" style="31"/>
    <col min="14330" max="14337" width="0" style="31" hidden="1" customWidth="1"/>
    <col min="14338" max="14340" width="3.7109375" style="31" customWidth="1"/>
    <col min="14341" max="14341" width="12.7109375" style="31" customWidth="1"/>
    <col min="14342" max="14342" width="47.42578125" style="31" customWidth="1"/>
    <col min="14343" max="14351" width="0" style="31" hidden="1" customWidth="1"/>
    <col min="14352" max="14352" width="11.7109375" style="31" customWidth="1"/>
    <col min="14353" max="14353" width="6.42578125" style="31" bestFit="1" customWidth="1"/>
    <col min="14354" max="14354" width="11.7109375" style="31" customWidth="1"/>
    <col min="14355" max="14355" width="0" style="31" hidden="1" customWidth="1"/>
    <col min="14356" max="14356" width="3.7109375" style="31" customWidth="1"/>
    <col min="14357" max="14357" width="11.140625" style="31" bestFit="1" customWidth="1"/>
    <col min="14358" max="14585" width="10.5703125" style="31"/>
    <col min="14586" max="14593" width="0" style="31" hidden="1" customWidth="1"/>
    <col min="14594" max="14596" width="3.7109375" style="31" customWidth="1"/>
    <col min="14597" max="14597" width="12.7109375" style="31" customWidth="1"/>
    <col min="14598" max="14598" width="47.42578125" style="31" customWidth="1"/>
    <col min="14599" max="14607" width="0" style="31" hidden="1" customWidth="1"/>
    <col min="14608" max="14608" width="11.7109375" style="31" customWidth="1"/>
    <col min="14609" max="14609" width="6.42578125" style="31" bestFit="1" customWidth="1"/>
    <col min="14610" max="14610" width="11.7109375" style="31" customWidth="1"/>
    <col min="14611" max="14611" width="0" style="31" hidden="1" customWidth="1"/>
    <col min="14612" max="14612" width="3.7109375" style="31" customWidth="1"/>
    <col min="14613" max="14613" width="11.140625" style="31" bestFit="1" customWidth="1"/>
    <col min="14614" max="14841" width="10.5703125" style="31"/>
    <col min="14842" max="14849" width="0" style="31" hidden="1" customWidth="1"/>
    <col min="14850" max="14852" width="3.7109375" style="31" customWidth="1"/>
    <col min="14853" max="14853" width="12.7109375" style="31" customWidth="1"/>
    <col min="14854" max="14854" width="47.42578125" style="31" customWidth="1"/>
    <col min="14855" max="14863" width="0" style="31" hidden="1" customWidth="1"/>
    <col min="14864" max="14864" width="11.7109375" style="31" customWidth="1"/>
    <col min="14865" max="14865" width="6.42578125" style="31" bestFit="1" customWidth="1"/>
    <col min="14866" max="14866" width="11.7109375" style="31" customWidth="1"/>
    <col min="14867" max="14867" width="0" style="31" hidden="1" customWidth="1"/>
    <col min="14868" max="14868" width="3.7109375" style="31" customWidth="1"/>
    <col min="14869" max="14869" width="11.140625" style="31" bestFit="1" customWidth="1"/>
    <col min="14870" max="15097" width="10.5703125" style="31"/>
    <col min="15098" max="15105" width="0" style="31" hidden="1" customWidth="1"/>
    <col min="15106" max="15108" width="3.7109375" style="31" customWidth="1"/>
    <col min="15109" max="15109" width="12.7109375" style="31" customWidth="1"/>
    <col min="15110" max="15110" width="47.42578125" style="31" customWidth="1"/>
    <col min="15111" max="15119" width="0" style="31" hidden="1" customWidth="1"/>
    <col min="15120" max="15120" width="11.7109375" style="31" customWidth="1"/>
    <col min="15121" max="15121" width="6.42578125" style="31" bestFit="1" customWidth="1"/>
    <col min="15122" max="15122" width="11.7109375" style="31" customWidth="1"/>
    <col min="15123" max="15123" width="0" style="31" hidden="1" customWidth="1"/>
    <col min="15124" max="15124" width="3.7109375" style="31" customWidth="1"/>
    <col min="15125" max="15125" width="11.140625" style="31" bestFit="1" customWidth="1"/>
    <col min="15126" max="15353" width="10.5703125" style="31"/>
    <col min="15354" max="15361" width="0" style="31" hidden="1" customWidth="1"/>
    <col min="15362" max="15364" width="3.7109375" style="31" customWidth="1"/>
    <col min="15365" max="15365" width="12.7109375" style="31" customWidth="1"/>
    <col min="15366" max="15366" width="47.42578125" style="31" customWidth="1"/>
    <col min="15367" max="15375" width="0" style="31" hidden="1" customWidth="1"/>
    <col min="15376" max="15376" width="11.7109375" style="31" customWidth="1"/>
    <col min="15377" max="15377" width="6.42578125" style="31" bestFit="1" customWidth="1"/>
    <col min="15378" max="15378" width="11.7109375" style="31" customWidth="1"/>
    <col min="15379" max="15379" width="0" style="31" hidden="1" customWidth="1"/>
    <col min="15380" max="15380" width="3.7109375" style="31" customWidth="1"/>
    <col min="15381" max="15381" width="11.140625" style="31" bestFit="1" customWidth="1"/>
    <col min="15382" max="15609" width="10.5703125" style="31"/>
    <col min="15610" max="15617" width="0" style="31" hidden="1" customWidth="1"/>
    <col min="15618" max="15620" width="3.7109375" style="31" customWidth="1"/>
    <col min="15621" max="15621" width="12.7109375" style="31" customWidth="1"/>
    <col min="15622" max="15622" width="47.42578125" style="31" customWidth="1"/>
    <col min="15623" max="15631" width="0" style="31" hidden="1" customWidth="1"/>
    <col min="15632" max="15632" width="11.7109375" style="31" customWidth="1"/>
    <col min="15633" max="15633" width="6.42578125" style="31" bestFit="1" customWidth="1"/>
    <col min="15634" max="15634" width="11.7109375" style="31" customWidth="1"/>
    <col min="15635" max="15635" width="0" style="31" hidden="1" customWidth="1"/>
    <col min="15636" max="15636" width="3.7109375" style="31" customWidth="1"/>
    <col min="15637" max="15637" width="11.140625" style="31" bestFit="1" customWidth="1"/>
    <col min="15638" max="15865" width="10.5703125" style="31"/>
    <col min="15866" max="15873" width="0" style="31" hidden="1" customWidth="1"/>
    <col min="15874" max="15876" width="3.7109375" style="31" customWidth="1"/>
    <col min="15877" max="15877" width="12.7109375" style="31" customWidth="1"/>
    <col min="15878" max="15878" width="47.42578125" style="31" customWidth="1"/>
    <col min="15879" max="15887" width="0" style="31" hidden="1" customWidth="1"/>
    <col min="15888" max="15888" width="11.7109375" style="31" customWidth="1"/>
    <col min="15889" max="15889" width="6.42578125" style="31" bestFit="1" customWidth="1"/>
    <col min="15890" max="15890" width="11.7109375" style="31" customWidth="1"/>
    <col min="15891" max="15891" width="0" style="31" hidden="1" customWidth="1"/>
    <col min="15892" max="15892" width="3.7109375" style="31" customWidth="1"/>
    <col min="15893" max="15893" width="11.140625" style="31" bestFit="1" customWidth="1"/>
    <col min="15894" max="16121" width="10.5703125" style="31"/>
    <col min="16122" max="16129" width="0" style="31" hidden="1" customWidth="1"/>
    <col min="16130" max="16132" width="3.7109375" style="31" customWidth="1"/>
    <col min="16133" max="16133" width="12.7109375" style="31" customWidth="1"/>
    <col min="16134" max="16134" width="47.42578125" style="31" customWidth="1"/>
    <col min="16135" max="16143" width="0" style="31" hidden="1" customWidth="1"/>
    <col min="16144" max="16144" width="11.7109375" style="31" customWidth="1"/>
    <col min="16145" max="16145" width="6.42578125" style="31" bestFit="1" customWidth="1"/>
    <col min="16146" max="16146" width="11.7109375" style="31" customWidth="1"/>
    <col min="16147" max="16147" width="0" style="31" hidden="1" customWidth="1"/>
    <col min="16148" max="16148" width="3.7109375" style="31" customWidth="1"/>
    <col min="16149" max="16149" width="11.140625" style="31" bestFit="1" customWidth="1"/>
    <col min="16150" max="16384" width="10.5703125" style="31"/>
  </cols>
  <sheetData>
    <row r="1" spans="1:33" hidden="1"/>
    <row r="2" spans="1:33" hidden="1"/>
    <row r="3" spans="1:33" hidden="1"/>
    <row r="4" spans="1:33" ht="3" customHeight="1">
      <c r="J4" s="74"/>
      <c r="K4" s="74"/>
      <c r="L4" s="382"/>
      <c r="M4" s="382"/>
      <c r="N4" s="382"/>
      <c r="Z4" s="382"/>
    </row>
    <row r="5" spans="1:33" ht="26.1" customHeight="1">
      <c r="J5" s="74"/>
      <c r="K5" s="74"/>
      <c r="L5" s="684" t="s">
        <v>735</v>
      </c>
      <c r="M5" s="684"/>
      <c r="N5" s="684"/>
      <c r="O5" s="684"/>
      <c r="P5" s="684"/>
      <c r="Q5" s="684"/>
      <c r="R5" s="684"/>
      <c r="S5" s="684"/>
      <c r="T5" s="684"/>
      <c r="U5" s="395"/>
      <c r="X5" s="173"/>
      <c r="Y5" s="173"/>
      <c r="Z5" s="395"/>
    </row>
    <row r="6" spans="1:33" ht="3" customHeight="1">
      <c r="J6" s="74"/>
      <c r="K6" s="74"/>
      <c r="L6" s="382"/>
      <c r="M6" s="382"/>
      <c r="N6" s="382"/>
      <c r="O6" s="383"/>
      <c r="P6" s="383"/>
      <c r="Q6" s="383"/>
      <c r="R6" s="383"/>
      <c r="S6" s="383"/>
      <c r="T6" s="383"/>
      <c r="U6" s="382"/>
      <c r="V6" s="382"/>
    </row>
    <row r="7" spans="1:33" s="377" customFormat="1" ht="5.25" hidden="1">
      <c r="A7" s="183"/>
      <c r="B7" s="183"/>
      <c r="C7" s="183"/>
      <c r="D7" s="183"/>
      <c r="E7" s="183"/>
      <c r="F7" s="183"/>
      <c r="G7" s="183"/>
      <c r="H7" s="183"/>
      <c r="L7" s="581"/>
      <c r="M7" s="544"/>
      <c r="O7" s="690"/>
      <c r="P7" s="690"/>
      <c r="Q7" s="690"/>
      <c r="R7" s="690"/>
      <c r="S7" s="690"/>
      <c r="T7" s="690"/>
      <c r="U7" s="496"/>
      <c r="V7" s="496"/>
      <c r="X7" s="183"/>
      <c r="Y7" s="183"/>
      <c r="Z7" s="183"/>
      <c r="AA7" s="183"/>
      <c r="AB7" s="183"/>
    </row>
    <row r="8" spans="1:33"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91" t="str">
        <f>IF(datePr_ch="",IF(datePr="","",datePr),datePr_ch)</f>
        <v>26.04.2023</v>
      </c>
      <c r="P8" s="691"/>
      <c r="Q8" s="691"/>
      <c r="R8" s="691"/>
      <c r="S8" s="691"/>
      <c r="T8" s="691"/>
      <c r="U8" s="468"/>
      <c r="V8" s="385"/>
      <c r="AC8" s="183"/>
      <c r="AD8" s="183"/>
      <c r="AE8" s="183"/>
      <c r="AF8" s="183"/>
      <c r="AG8" s="183"/>
    </row>
    <row r="9" spans="1:33"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91" t="str">
        <f>IF(numberPr_ch="",IF(numberPr="","",numberPr),numberPr_ch)</f>
        <v>1235</v>
      </c>
      <c r="P9" s="691"/>
      <c r="Q9" s="691"/>
      <c r="R9" s="691"/>
      <c r="S9" s="691"/>
      <c r="T9" s="691"/>
      <c r="U9" s="468"/>
      <c r="V9" s="385"/>
      <c r="AC9" s="183"/>
      <c r="AD9" s="183"/>
      <c r="AE9" s="183"/>
      <c r="AF9" s="183"/>
      <c r="AG9" s="183"/>
    </row>
    <row r="10" spans="1:33" s="377" customFormat="1" ht="5.25" hidden="1">
      <c r="A10" s="183"/>
      <c r="B10" s="183"/>
      <c r="C10" s="183"/>
      <c r="D10" s="183"/>
      <c r="E10" s="183"/>
      <c r="F10" s="183"/>
      <c r="G10" s="183"/>
      <c r="H10" s="183"/>
      <c r="L10" s="581"/>
      <c r="M10" s="544"/>
      <c r="O10" s="690"/>
      <c r="P10" s="690"/>
      <c r="Q10" s="690"/>
      <c r="R10" s="690"/>
      <c r="S10" s="690"/>
      <c r="T10" s="690"/>
      <c r="U10" s="496"/>
      <c r="V10" s="496"/>
      <c r="X10" s="183"/>
      <c r="Y10" s="183"/>
      <c r="Z10" s="183"/>
      <c r="AA10" s="183"/>
      <c r="AB10" s="183"/>
    </row>
    <row r="11" spans="1:33" s="138" customFormat="1" ht="11.25" hidden="1">
      <c r="A11" s="183"/>
      <c r="B11" s="183"/>
      <c r="C11" s="183"/>
      <c r="D11" s="183"/>
      <c r="E11" s="183"/>
      <c r="F11" s="183"/>
      <c r="G11" s="183"/>
      <c r="H11" s="183"/>
      <c r="L11" s="132"/>
      <c r="M11" s="132"/>
      <c r="N11" s="387"/>
      <c r="O11" s="396"/>
      <c r="P11" s="396"/>
      <c r="Q11" s="396"/>
      <c r="R11" s="396"/>
      <c r="S11" s="396"/>
      <c r="T11" s="396"/>
      <c r="U11" s="385"/>
      <c r="V11" s="385"/>
      <c r="Z11" s="399" t="s">
        <v>371</v>
      </c>
      <c r="AC11" s="183"/>
      <c r="AD11" s="183"/>
      <c r="AE11" s="183"/>
      <c r="AF11" s="183"/>
      <c r="AG11" s="183"/>
    </row>
    <row r="12" spans="1:33">
      <c r="J12" s="74"/>
      <c r="K12" s="74"/>
      <c r="L12" s="382"/>
      <c r="M12" s="382"/>
      <c r="N12" s="382"/>
      <c r="O12" s="711"/>
      <c r="P12" s="711"/>
      <c r="Q12" s="711"/>
      <c r="R12" s="711"/>
      <c r="S12" s="711"/>
      <c r="T12" s="711"/>
      <c r="U12" s="711"/>
      <c r="V12" s="711"/>
      <c r="W12" s="711"/>
      <c r="X12" s="711"/>
      <c r="Y12" s="711"/>
      <c r="Z12" s="711"/>
    </row>
    <row r="13" spans="1:33" ht="14.25" customHeight="1">
      <c r="J13" s="74"/>
      <c r="K13" s="74"/>
      <c r="L13" s="698" t="s">
        <v>445</v>
      </c>
      <c r="M13" s="698"/>
      <c r="N13" s="698"/>
      <c r="O13" s="698"/>
      <c r="P13" s="698"/>
      <c r="Q13" s="698"/>
      <c r="R13" s="698"/>
      <c r="S13" s="698"/>
      <c r="T13" s="698"/>
      <c r="U13" s="698"/>
      <c r="V13" s="698"/>
      <c r="W13" s="698"/>
      <c r="X13" s="698"/>
      <c r="Y13" s="698"/>
      <c r="Z13" s="698"/>
      <c r="AA13" s="698"/>
      <c r="AB13" s="625" t="s">
        <v>446</v>
      </c>
    </row>
    <row r="14" spans="1:33" ht="14.25" customHeight="1">
      <c r="J14" s="74"/>
      <c r="K14" s="74"/>
      <c r="L14" s="698" t="s">
        <v>91</v>
      </c>
      <c r="M14" s="698" t="s">
        <v>602</v>
      </c>
      <c r="N14" s="435"/>
      <c r="O14" s="625" t="s">
        <v>604</v>
      </c>
      <c r="P14" s="625"/>
      <c r="Q14" s="625"/>
      <c r="R14" s="625"/>
      <c r="S14" s="625"/>
      <c r="T14" s="625"/>
      <c r="U14" s="625"/>
      <c r="V14" s="625"/>
      <c r="W14" s="625"/>
      <c r="X14" s="625"/>
      <c r="Y14" s="625"/>
      <c r="Z14" s="698" t="s">
        <v>339</v>
      </c>
      <c r="AA14" s="710" t="s">
        <v>274</v>
      </c>
      <c r="AB14" s="625"/>
    </row>
    <row r="15" spans="1:33" ht="14.25" customHeight="1">
      <c r="J15" s="74"/>
      <c r="K15" s="74"/>
      <c r="L15" s="698"/>
      <c r="M15" s="698"/>
      <c r="N15" s="435"/>
      <c r="O15" s="722" t="s">
        <v>617</v>
      </c>
      <c r="P15" s="722" t="s">
        <v>589</v>
      </c>
      <c r="Q15" s="722" t="s">
        <v>590</v>
      </c>
      <c r="R15" s="722" t="s">
        <v>270</v>
      </c>
      <c r="S15" s="722"/>
      <c r="T15" s="722" t="s">
        <v>270</v>
      </c>
      <c r="U15" s="722"/>
      <c r="V15" s="454"/>
      <c r="W15" s="721" t="s">
        <v>615</v>
      </c>
      <c r="X15" s="721"/>
      <c r="Y15" s="721"/>
      <c r="Z15" s="698"/>
      <c r="AA15" s="710"/>
      <c r="AB15" s="625"/>
    </row>
    <row r="16" spans="1:33" ht="56.25" customHeight="1">
      <c r="J16" s="74"/>
      <c r="K16" s="74"/>
      <c r="L16" s="698"/>
      <c r="M16" s="698"/>
      <c r="N16" s="435"/>
      <c r="O16" s="722"/>
      <c r="P16" s="722"/>
      <c r="Q16" s="722"/>
      <c r="R16" s="88" t="s">
        <v>591</v>
      </c>
      <c r="S16" s="88" t="s">
        <v>592</v>
      </c>
      <c r="T16" s="88" t="s">
        <v>593</v>
      </c>
      <c r="U16" s="88" t="s">
        <v>594</v>
      </c>
      <c r="V16" s="88"/>
      <c r="W16" s="89" t="s">
        <v>273</v>
      </c>
      <c r="X16" s="718" t="s">
        <v>272</v>
      </c>
      <c r="Y16" s="718"/>
      <c r="Z16" s="698"/>
      <c r="AA16" s="710"/>
      <c r="AB16" s="625"/>
    </row>
    <row r="17" spans="1:33">
      <c r="J17" s="74"/>
      <c r="K17" s="388">
        <v>1</v>
      </c>
      <c r="L17" s="35" t="s">
        <v>92</v>
      </c>
      <c r="M17" s="35" t="s">
        <v>48</v>
      </c>
      <c r="N17" s="394" t="s">
        <v>48</v>
      </c>
      <c r="O17" s="386">
        <f ca="1">OFFSET(O17,0,-1)+1</f>
        <v>3</v>
      </c>
      <c r="P17" s="386">
        <f t="shared" ref="P17:W17" ca="1" si="0">OFFSET(P17,0,-1)+1</f>
        <v>4</v>
      </c>
      <c r="Q17" s="386">
        <f t="shared" ca="1" si="0"/>
        <v>5</v>
      </c>
      <c r="R17" s="386">
        <f t="shared" ca="1" si="0"/>
        <v>6</v>
      </c>
      <c r="S17" s="386">
        <f t="shared" ca="1" si="0"/>
        <v>7</v>
      </c>
      <c r="T17" s="386">
        <f t="shared" ca="1" si="0"/>
        <v>8</v>
      </c>
      <c r="U17" s="386">
        <f t="shared" ca="1" si="0"/>
        <v>9</v>
      </c>
      <c r="V17" s="393">
        <f ca="1">OFFSET(V17,0,-1)</f>
        <v>9</v>
      </c>
      <c r="W17" s="386">
        <f t="shared" ca="1" si="0"/>
        <v>10</v>
      </c>
      <c r="X17" s="686">
        <f ca="1">OFFSET(X17,0,-1)+1</f>
        <v>11</v>
      </c>
      <c r="Y17" s="686"/>
      <c r="Z17" s="386">
        <f ca="1">OFFSET(Z17,0,-2)+1</f>
        <v>12</v>
      </c>
      <c r="AB17" s="386">
        <f ca="1">OFFSET(AB17,0,-2)+1</f>
        <v>13</v>
      </c>
    </row>
    <row r="18" spans="1:33" ht="22.5">
      <c r="A18" s="669">
        <v>1</v>
      </c>
      <c r="E18" s="184"/>
      <c r="F18" s="283"/>
      <c r="G18" s="173"/>
      <c r="H18" s="173"/>
      <c r="I18"/>
      <c r="J18" s="74"/>
      <c r="K18" s="74"/>
      <c r="L18" s="401">
        <f>mergeValue(A18)</f>
        <v>1</v>
      </c>
      <c r="M18" s="449" t="s">
        <v>19</v>
      </c>
      <c r="N18" s="436"/>
      <c r="O18" s="712"/>
      <c r="P18" s="712"/>
      <c r="Q18" s="712"/>
      <c r="R18" s="712"/>
      <c r="S18" s="712"/>
      <c r="T18" s="712"/>
      <c r="U18" s="712"/>
      <c r="V18" s="712"/>
      <c r="W18" s="712"/>
      <c r="X18" s="712"/>
      <c r="Y18" s="712"/>
      <c r="Z18" s="712"/>
      <c r="AA18" s="712"/>
      <c r="AB18" s="445" t="s">
        <v>718</v>
      </c>
    </row>
    <row r="19" spans="1:33" ht="22.5">
      <c r="A19" s="669"/>
      <c r="B19" s="669">
        <v>1</v>
      </c>
      <c r="E19" s="283"/>
      <c r="F19" s="283"/>
      <c r="G19" s="173"/>
      <c r="H19" s="173"/>
      <c r="I19" s="517"/>
      <c r="J19" s="39"/>
      <c r="K19" s="31"/>
      <c r="L19" s="401" t="str">
        <f>mergeValue(A19) &amp;"."&amp; mergeValue(B19)</f>
        <v>1.1</v>
      </c>
      <c r="M19" s="417" t="s">
        <v>15</v>
      </c>
      <c r="N19" s="436"/>
      <c r="O19" s="712"/>
      <c r="P19" s="712"/>
      <c r="Q19" s="712"/>
      <c r="R19" s="712"/>
      <c r="S19" s="712"/>
      <c r="T19" s="712"/>
      <c r="U19" s="712"/>
      <c r="V19" s="712"/>
      <c r="W19" s="712"/>
      <c r="X19" s="712"/>
      <c r="Y19" s="712"/>
      <c r="Z19" s="712"/>
      <c r="AA19" s="712"/>
      <c r="AB19" s="445" t="s">
        <v>459</v>
      </c>
    </row>
    <row r="20" spans="1:33" ht="22.5">
      <c r="A20" s="669"/>
      <c r="B20" s="669"/>
      <c r="C20" s="669">
        <v>1</v>
      </c>
      <c r="E20" s="283"/>
      <c r="F20" s="283"/>
      <c r="G20" s="173"/>
      <c r="H20" s="173"/>
      <c r="I20" s="517"/>
      <c r="J20" s="39"/>
      <c r="K20" s="31"/>
      <c r="L20" s="401" t="str">
        <f>mergeValue(A20) &amp;"."&amp; mergeValue(B20)&amp;"."&amp; mergeValue(C20)</f>
        <v>1.1.1</v>
      </c>
      <c r="M20" s="418" t="s">
        <v>7</v>
      </c>
      <c r="N20" s="436"/>
      <c r="O20" s="712"/>
      <c r="P20" s="712"/>
      <c r="Q20" s="712"/>
      <c r="R20" s="712"/>
      <c r="S20" s="712"/>
      <c r="T20" s="712"/>
      <c r="U20" s="712"/>
      <c r="V20" s="712"/>
      <c r="W20" s="712"/>
      <c r="X20" s="712"/>
      <c r="Y20" s="712"/>
      <c r="Z20" s="712"/>
      <c r="AA20" s="712"/>
      <c r="AB20" s="445" t="s">
        <v>600</v>
      </c>
    </row>
    <row r="21" spans="1:33" ht="22.5">
      <c r="A21" s="669"/>
      <c r="B21" s="669"/>
      <c r="C21" s="669"/>
      <c r="D21" s="669">
        <v>1</v>
      </c>
      <c r="E21" s="283"/>
      <c r="F21" s="283"/>
      <c r="G21" s="173"/>
      <c r="H21" s="173"/>
      <c r="I21" s="517"/>
      <c r="J21" s="39"/>
      <c r="K21" s="31"/>
      <c r="L21" s="401" t="str">
        <f>mergeValue(A21) &amp;"."&amp; mergeValue(B21)&amp;"."&amp; mergeValue(C21)&amp;"."&amp; mergeValue(D21)</f>
        <v>1.1.1.1</v>
      </c>
      <c r="M21" s="419" t="s">
        <v>21</v>
      </c>
      <c r="N21" s="436"/>
      <c r="O21" s="712"/>
      <c r="P21" s="712"/>
      <c r="Q21" s="712"/>
      <c r="R21" s="712"/>
      <c r="S21" s="712"/>
      <c r="T21" s="712"/>
      <c r="U21" s="712"/>
      <c r="V21" s="712"/>
      <c r="W21" s="712"/>
      <c r="X21" s="712"/>
      <c r="Y21" s="712"/>
      <c r="Z21" s="712"/>
      <c r="AA21" s="712"/>
      <c r="AB21" s="445" t="s">
        <v>601</v>
      </c>
    </row>
    <row r="22" spans="1:33" hidden="1">
      <c r="A22" s="669"/>
      <c r="B22" s="669"/>
      <c r="C22" s="669"/>
      <c r="D22" s="669"/>
      <c r="E22" s="669">
        <v>1</v>
      </c>
      <c r="F22" s="283"/>
      <c r="G22" s="173"/>
      <c r="H22" s="173"/>
      <c r="I22" s="108"/>
      <c r="J22" s="39"/>
      <c r="K22" s="31"/>
      <c r="L22" s="401"/>
      <c r="M22" s="421"/>
      <c r="N22" s="169"/>
      <c r="O22" s="400"/>
      <c r="P22" s="400"/>
      <c r="Q22" s="400"/>
      <c r="R22" s="400"/>
      <c r="S22" s="400"/>
      <c r="T22" s="400"/>
      <c r="U22" s="400"/>
      <c r="V22" s="400"/>
      <c r="W22" s="400"/>
      <c r="X22" s="400"/>
      <c r="Y22" s="400"/>
      <c r="Z22" s="400"/>
      <c r="AA22" s="401"/>
      <c r="AB22" s="445"/>
    </row>
    <row r="23" spans="1:33" ht="33.75">
      <c r="A23" s="669"/>
      <c r="B23" s="669"/>
      <c r="C23" s="669"/>
      <c r="D23" s="669"/>
      <c r="E23" s="669"/>
      <c r="F23" s="669">
        <v>1</v>
      </c>
      <c r="G23" s="173"/>
      <c r="H23" s="173"/>
      <c r="I23" s="719"/>
      <c r="J23" s="39"/>
      <c r="K23" s="31"/>
      <c r="L23" s="401" t="str">
        <f>mergeValue(A23) &amp;"."&amp; mergeValue(B23)&amp;"."&amp; mergeValue(C23)&amp;"."&amp; mergeValue(D23)&amp;"."&amp; mergeValue(F23)</f>
        <v>1.1.1.1.1</v>
      </c>
      <c r="M23" s="422" t="s">
        <v>9</v>
      </c>
      <c r="N23" s="169"/>
      <c r="O23" s="672"/>
      <c r="P23" s="673"/>
      <c r="Q23" s="673"/>
      <c r="R23" s="673"/>
      <c r="S23" s="673"/>
      <c r="T23" s="673"/>
      <c r="U23" s="673"/>
      <c r="V23" s="673"/>
      <c r="W23" s="673"/>
      <c r="X23" s="673"/>
      <c r="Y23" s="673"/>
      <c r="Z23" s="673"/>
      <c r="AA23" s="674"/>
      <c r="AB23" s="445" t="s">
        <v>720</v>
      </c>
      <c r="AD23" s="182" t="str">
        <f>strCheckUnique(AE23:AE28)</f>
        <v/>
      </c>
      <c r="AF23" s="182"/>
    </row>
    <row r="24" spans="1:33" ht="56.25">
      <c r="A24" s="669"/>
      <c r="B24" s="669"/>
      <c r="C24" s="669"/>
      <c r="D24" s="669"/>
      <c r="E24" s="669"/>
      <c r="F24" s="669"/>
      <c r="G24" s="669">
        <v>1</v>
      </c>
      <c r="H24" s="173"/>
      <c r="I24" s="719"/>
      <c r="J24" s="720"/>
      <c r="K24" s="197"/>
      <c r="L24" s="401" t="str">
        <f>mergeValue(A24) &amp;"."&amp; mergeValue(B24)&amp;"."&amp; mergeValue(C24)&amp;"."&amp; mergeValue(D24)&amp;"."&amp; mergeValue(F24)&amp;"."&amp; mergeValue(G24)</f>
        <v>1.1.1.1.1.1</v>
      </c>
      <c r="M24" s="527" t="s">
        <v>613</v>
      </c>
      <c r="N24" s="450"/>
      <c r="O24" s="427"/>
      <c r="P24" s="427"/>
      <c r="Q24" s="427"/>
      <c r="R24" s="391"/>
      <c r="S24" s="539"/>
      <c r="T24" s="391"/>
      <c r="U24" s="539"/>
      <c r="V24" s="437" t="str">
        <f>W24 &amp; "-" &amp; Y24</f>
        <v>-</v>
      </c>
      <c r="W24" s="675"/>
      <c r="X24" s="677" t="s">
        <v>83</v>
      </c>
      <c r="Y24" s="675"/>
      <c r="Z24" s="677" t="s">
        <v>84</v>
      </c>
      <c r="AA24" s="90"/>
      <c r="AB24" s="445" t="s">
        <v>738</v>
      </c>
      <c r="AC24" s="173" t="str">
        <f>strCheckDate(O24:AA24)</f>
        <v/>
      </c>
      <c r="AD24" s="182"/>
      <c r="AE24" s="182" t="str">
        <f>IF(M24="","",M24 )</f>
        <v>горячая вода в системе централизованного теплоснабжения на горячее водоснабжение</v>
      </c>
      <c r="AF24" s="182"/>
      <c r="AG24" s="182"/>
    </row>
    <row r="25" spans="1:33" ht="87.95" customHeight="1">
      <c r="A25" s="669"/>
      <c r="B25" s="669"/>
      <c r="C25" s="669"/>
      <c r="D25" s="669"/>
      <c r="E25" s="669"/>
      <c r="F25" s="669"/>
      <c r="G25" s="669"/>
      <c r="H25" s="173">
        <v>1</v>
      </c>
      <c r="I25" s="719"/>
      <c r="J25" s="720"/>
      <c r="K25" s="197"/>
      <c r="L25" s="401" t="str">
        <f>mergeValue(A25) &amp;"."&amp; mergeValue(B25)&amp;"."&amp; mergeValue(C25)&amp;"."&amp; mergeValue(D25)&amp;"."&amp; mergeValue(F25)&amp;"."&amp; mergeValue(G25)&amp;"."&amp; mergeValue(H25)</f>
        <v>1.1.1.1.1.1.1</v>
      </c>
      <c r="M25" s="528"/>
      <c r="N25" s="392"/>
      <c r="O25" s="427"/>
      <c r="P25" s="427"/>
      <c r="Q25" s="427"/>
      <c r="R25" s="391"/>
      <c r="S25" s="539"/>
      <c r="T25" s="391"/>
      <c r="U25" s="539"/>
      <c r="V25" s="437" t="str">
        <f>W25 &amp; "-" &amp; Y25</f>
        <v>-</v>
      </c>
      <c r="W25" s="675"/>
      <c r="X25" s="677"/>
      <c r="Y25" s="675"/>
      <c r="Z25" s="677"/>
      <c r="AA25" s="470"/>
      <c r="AB25" s="687" t="s">
        <v>739</v>
      </c>
      <c r="AC25" s="173" t="str">
        <f>strCheckDate(O25:AA25)</f>
        <v/>
      </c>
      <c r="AF25" s="182"/>
    </row>
    <row r="26" spans="1:33" hidden="1">
      <c r="A26" s="669"/>
      <c r="B26" s="669"/>
      <c r="C26" s="669"/>
      <c r="D26" s="669"/>
      <c r="E26" s="669"/>
      <c r="F26" s="669"/>
      <c r="G26" s="669"/>
      <c r="H26" s="173"/>
      <c r="I26" s="719"/>
      <c r="J26" s="720"/>
      <c r="K26" s="197"/>
      <c r="L26" s="244"/>
      <c r="M26" s="450"/>
      <c r="N26" s="450"/>
      <c r="O26" s="427"/>
      <c r="P26" s="391"/>
      <c r="Q26" s="391"/>
      <c r="R26" s="391"/>
      <c r="S26" s="391"/>
      <c r="T26" s="391"/>
      <c r="U26" s="169"/>
      <c r="V26" s="437"/>
      <c r="W26" s="676"/>
      <c r="X26" s="677"/>
      <c r="Y26" s="676"/>
      <c r="Z26" s="677"/>
      <c r="AA26" s="90"/>
      <c r="AB26" s="688"/>
      <c r="AF26" s="182">
        <f ca="1">OFFSET(AF26,-1,0)</f>
        <v>0</v>
      </c>
    </row>
    <row r="27" spans="1:33" customFormat="1" ht="15" customHeight="1">
      <c r="A27" s="669"/>
      <c r="B27" s="669"/>
      <c r="C27" s="669"/>
      <c r="D27" s="669"/>
      <c r="E27" s="669"/>
      <c r="F27" s="669"/>
      <c r="G27" s="669"/>
      <c r="H27" s="173"/>
      <c r="I27" s="719"/>
      <c r="J27" s="720"/>
      <c r="K27" s="2"/>
      <c r="L27" s="415"/>
      <c r="M27" s="424" t="s">
        <v>40</v>
      </c>
      <c r="N27" s="420"/>
      <c r="O27" s="416"/>
      <c r="P27" s="416"/>
      <c r="Q27" s="416"/>
      <c r="R27" s="416"/>
      <c r="S27" s="416"/>
      <c r="T27" s="416"/>
      <c r="U27" s="416"/>
      <c r="V27" s="416"/>
      <c r="W27" s="428"/>
      <c r="X27" s="141"/>
      <c r="Y27" s="428"/>
      <c r="Z27" s="420"/>
      <c r="AA27" s="425"/>
      <c r="AB27" s="689"/>
      <c r="AC27" s="175"/>
      <c r="AD27" s="175"/>
      <c r="AE27" s="175"/>
      <c r="AF27" s="175"/>
      <c r="AG27" s="175"/>
    </row>
    <row r="28" spans="1:33" customFormat="1" ht="15" customHeight="1">
      <c r="A28" s="669"/>
      <c r="B28" s="669"/>
      <c r="C28" s="669"/>
      <c r="D28" s="669"/>
      <c r="E28" s="669"/>
      <c r="F28" s="669"/>
      <c r="G28" s="173"/>
      <c r="H28" s="173"/>
      <c r="I28" s="719"/>
      <c r="J28" s="519"/>
      <c r="K28" s="2"/>
      <c r="L28" s="415"/>
      <c r="M28" s="423" t="s">
        <v>24</v>
      </c>
      <c r="N28" s="424"/>
      <c r="O28" s="424"/>
      <c r="P28" s="424"/>
      <c r="Q28" s="424"/>
      <c r="R28" s="424"/>
      <c r="S28" s="424"/>
      <c r="T28" s="424"/>
      <c r="U28" s="424"/>
      <c r="V28" s="424"/>
      <c r="W28" s="424"/>
      <c r="X28" s="424"/>
      <c r="Y28" s="424"/>
      <c r="Z28" s="424"/>
      <c r="AA28" s="424"/>
      <c r="AB28" s="425"/>
      <c r="AC28" s="175"/>
      <c r="AD28" s="175"/>
      <c r="AE28" s="175"/>
      <c r="AF28" s="175"/>
      <c r="AG28" s="175"/>
    </row>
    <row r="29" spans="1:33" customFormat="1" ht="15" customHeight="1">
      <c r="A29" s="669"/>
      <c r="B29" s="669"/>
      <c r="C29" s="669"/>
      <c r="D29" s="669"/>
      <c r="E29" s="669"/>
      <c r="F29" s="509"/>
      <c r="G29" s="173"/>
      <c r="H29" s="173"/>
      <c r="I29" s="108"/>
      <c r="J29" s="73"/>
      <c r="K29" s="2"/>
      <c r="L29" s="415"/>
      <c r="M29" s="420" t="s">
        <v>10</v>
      </c>
      <c r="N29" s="130"/>
      <c r="O29" s="416"/>
      <c r="P29" s="416"/>
      <c r="Q29" s="416"/>
      <c r="R29" s="416"/>
      <c r="S29" s="416"/>
      <c r="T29" s="416"/>
      <c r="U29" s="416"/>
      <c r="V29" s="416"/>
      <c r="W29" s="431"/>
      <c r="X29" s="141"/>
      <c r="Y29" s="428"/>
      <c r="Z29" s="130"/>
      <c r="AA29" s="141"/>
      <c r="AB29" s="425"/>
      <c r="AC29" s="175"/>
      <c r="AD29" s="175"/>
      <c r="AE29" s="175"/>
      <c r="AF29" s="175"/>
      <c r="AG29" s="175"/>
    </row>
    <row r="30" spans="1:33" customFormat="1" hidden="1">
      <c r="A30" s="669"/>
      <c r="B30" s="669"/>
      <c r="C30" s="669"/>
      <c r="D30" s="669"/>
      <c r="E30" s="509"/>
      <c r="F30" s="509"/>
      <c r="G30" s="173"/>
      <c r="H30" s="173"/>
      <c r="I30" s="175"/>
      <c r="J30" s="73"/>
      <c r="L30" s="415"/>
      <c r="M30" s="420"/>
      <c r="N30" s="420"/>
      <c r="O30" s="420"/>
      <c r="P30" s="420"/>
      <c r="Q30" s="420"/>
      <c r="R30" s="420"/>
      <c r="S30" s="420"/>
      <c r="T30" s="420"/>
      <c r="U30" s="420"/>
      <c r="V30" s="420"/>
      <c r="W30" s="420"/>
      <c r="X30" s="420"/>
      <c r="Y30" s="420"/>
      <c r="Z30" s="420"/>
      <c r="AA30" s="420"/>
      <c r="AB30" s="425"/>
      <c r="AC30" s="175"/>
      <c r="AD30" s="175"/>
      <c r="AE30" s="175"/>
      <c r="AF30" s="175"/>
      <c r="AG30" s="175"/>
    </row>
    <row r="31" spans="1:33" customFormat="1">
      <c r="A31" s="669"/>
      <c r="B31" s="669"/>
      <c r="C31" s="669"/>
      <c r="D31" s="509"/>
      <c r="E31" s="509"/>
      <c r="F31" s="509"/>
      <c r="G31" s="514"/>
      <c r="H31" s="509"/>
      <c r="I31" s="2"/>
      <c r="J31" s="73"/>
      <c r="K31" s="2"/>
      <c r="L31" s="415"/>
      <c r="M31" s="130" t="s">
        <v>16</v>
      </c>
      <c r="N31" s="420"/>
      <c r="O31" s="420"/>
      <c r="P31" s="420"/>
      <c r="Q31" s="420"/>
      <c r="R31" s="420"/>
      <c r="S31" s="420"/>
      <c r="T31" s="420"/>
      <c r="U31" s="420"/>
      <c r="V31" s="420"/>
      <c r="W31" s="420"/>
      <c r="X31" s="420"/>
      <c r="Y31" s="420"/>
      <c r="Z31" s="420"/>
      <c r="AA31" s="420"/>
      <c r="AB31" s="425"/>
      <c r="AC31" s="175"/>
      <c r="AD31" s="175"/>
      <c r="AE31" s="175"/>
      <c r="AF31" s="175"/>
      <c r="AG31" s="175"/>
    </row>
    <row r="32" spans="1:33" customFormat="1" ht="15" customHeight="1">
      <c r="A32" s="669"/>
      <c r="B32" s="669"/>
      <c r="C32" s="509"/>
      <c r="D32" s="509"/>
      <c r="E32" s="509"/>
      <c r="F32" s="509"/>
      <c r="G32" s="514"/>
      <c r="H32" s="509"/>
      <c r="I32" s="2"/>
      <c r="J32" s="73"/>
      <c r="K32" s="2"/>
      <c r="L32" s="415"/>
      <c r="M32" s="129" t="s">
        <v>17</v>
      </c>
      <c r="N32" s="129"/>
      <c r="O32" s="416"/>
      <c r="P32" s="416"/>
      <c r="Q32" s="416"/>
      <c r="R32" s="416"/>
      <c r="S32" s="416"/>
      <c r="T32" s="416"/>
      <c r="U32" s="416"/>
      <c r="V32" s="416"/>
      <c r="W32" s="431"/>
      <c r="X32" s="141"/>
      <c r="Y32" s="428"/>
      <c r="Z32" s="129"/>
      <c r="AA32" s="141"/>
      <c r="AB32" s="425"/>
      <c r="AC32" s="175"/>
      <c r="AD32" s="175"/>
      <c r="AE32" s="175"/>
      <c r="AF32" s="175"/>
      <c r="AG32" s="175"/>
    </row>
    <row r="33" spans="1:33" customFormat="1" ht="15" customHeight="1">
      <c r="A33" s="669"/>
      <c r="B33" s="509"/>
      <c r="C33" s="509"/>
      <c r="D33" s="509"/>
      <c r="E33" s="509"/>
      <c r="F33" s="509"/>
      <c r="G33" s="514"/>
      <c r="H33" s="509"/>
      <c r="I33" s="2"/>
      <c r="J33" s="73"/>
      <c r="K33" s="2"/>
      <c r="L33" s="415"/>
      <c r="M33" s="135" t="s">
        <v>18</v>
      </c>
      <c r="N33" s="129"/>
      <c r="O33" s="416"/>
      <c r="P33" s="416"/>
      <c r="Q33" s="416"/>
      <c r="R33" s="416"/>
      <c r="S33" s="416"/>
      <c r="T33" s="416"/>
      <c r="U33" s="416"/>
      <c r="V33" s="416"/>
      <c r="W33" s="431"/>
      <c r="X33" s="141"/>
      <c r="Y33" s="428"/>
      <c r="Z33" s="129"/>
      <c r="AA33" s="141"/>
      <c r="AB33" s="425"/>
      <c r="AC33" s="175"/>
      <c r="AD33" s="175"/>
      <c r="AE33" s="175"/>
      <c r="AF33" s="175"/>
      <c r="AG33" s="175"/>
    </row>
    <row r="34" spans="1:33" customFormat="1" ht="15" customHeight="1">
      <c r="A34" s="175"/>
      <c r="B34" s="175"/>
      <c r="C34" s="175"/>
      <c r="D34" s="175"/>
      <c r="E34" s="175"/>
      <c r="F34" s="175"/>
      <c r="G34" s="439"/>
      <c r="H34" s="175"/>
      <c r="I34" s="480"/>
      <c r="J34" s="73"/>
      <c r="L34" s="415"/>
      <c r="M34" s="144" t="s">
        <v>308</v>
      </c>
      <c r="N34" s="129"/>
      <c r="O34" s="416"/>
      <c r="P34" s="416"/>
      <c r="Q34" s="416"/>
      <c r="R34" s="416"/>
      <c r="S34" s="416"/>
      <c r="T34" s="416"/>
      <c r="U34" s="416"/>
      <c r="V34" s="416"/>
      <c r="W34" s="431"/>
      <c r="X34" s="141"/>
      <c r="Y34" s="428"/>
      <c r="Z34" s="129"/>
      <c r="AA34" s="141"/>
      <c r="AB34" s="425"/>
      <c r="AC34" s="175"/>
      <c r="AD34" s="175"/>
      <c r="AE34" s="175"/>
      <c r="AF34" s="175"/>
      <c r="AG34" s="175"/>
    </row>
    <row r="35" spans="1:33" ht="3" customHeight="1">
      <c r="L35" s="384"/>
      <c r="M35" s="384"/>
      <c r="N35" s="384"/>
      <c r="O35" s="384"/>
      <c r="P35" s="384"/>
      <c r="Q35" s="384"/>
      <c r="R35" s="384"/>
      <c r="S35" s="384"/>
      <c r="T35" s="384"/>
      <c r="U35" s="384"/>
      <c r="V35" s="384"/>
      <c r="W35" s="384"/>
      <c r="X35" s="384"/>
      <c r="Y35" s="384"/>
      <c r="Z35" s="384"/>
    </row>
    <row r="36" spans="1:33" ht="89.25" customHeight="1">
      <c r="L36" s="1">
        <v>1</v>
      </c>
      <c r="M36" s="663" t="s">
        <v>740</v>
      </c>
      <c r="N36" s="663"/>
      <c r="O36" s="663"/>
      <c r="P36" s="663"/>
      <c r="Q36" s="663"/>
      <c r="R36" s="663"/>
      <c r="S36" s="663"/>
      <c r="T36" s="663"/>
      <c r="U36" s="663"/>
      <c r="V36" s="663"/>
      <c r="W36" s="663"/>
    </row>
  </sheetData>
  <sheetProtection password="FA9C" sheet="1" objects="1" scenarios="1" formatColumns="0" formatRows="0"/>
  <dataConsolidate link="1"/>
  <mergeCells count="41">
    <mergeCell ref="A18:A33"/>
    <mergeCell ref="B19:B32"/>
    <mergeCell ref="C20:C31"/>
    <mergeCell ref="G24:G27"/>
    <mergeCell ref="E22:E29"/>
    <mergeCell ref="F23:F28"/>
    <mergeCell ref="D21:D30"/>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Z24:Z26"/>
    <mergeCell ref="O9:T9"/>
    <mergeCell ref="O10:T10"/>
    <mergeCell ref="L5:T5"/>
    <mergeCell ref="O7:T7"/>
    <mergeCell ref="O8:T8"/>
    <mergeCell ref="O12:Z12"/>
    <mergeCell ref="L14:L16"/>
    <mergeCell ref="L13:AA13"/>
    <mergeCell ref="O21:AA21"/>
    <mergeCell ref="O23:AA23"/>
    <mergeCell ref="W24:W26"/>
    <mergeCell ref="X24:X26"/>
    <mergeCell ref="AB13:AB16"/>
    <mergeCell ref="X16:Y16"/>
    <mergeCell ref="O18:AA18"/>
    <mergeCell ref="O19:AA19"/>
    <mergeCell ref="O20:AA20"/>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9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9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9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9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9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N24:JN25 TJ24:TJ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L24:JL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H24:TH25 Y24:Y25 W24:W25" xr:uid="{00000000-0002-0000-1900-000005000000}"/>
    <dataValidation allowBlank="1" promptTitle="checkPeriodRange" sqref="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TG24:TG25 V24:V25" xr:uid="{00000000-0002-0000-1900-000006000000}"/>
    <dataValidation allowBlank="1" showInputMessage="1" showErrorMessage="1" prompt="Для выбора выполните двойной щелчок левой клавиши мыши по соответствующей ячейке." sqref="TK24:TK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Z65560:Z65561 WMC24:WMC26 WCG24:WCG26 VSK24:VSK26 VIO24:VIO26 UYS24:UYS26 UOW24:UOW26 UFA24:UFA26 TVE24:TVE26 TLI24:TLI26 TBM24:TBM26 SRQ24:SRQ26 SHU24:SHU26 RXY24:RXY26 ROC24:ROC26 REG24:REG26 QUK24:QUK26 QKO24:QKO26 QAS24:QAS26 PQW24:PQW26 PHA24:PHA26 OXE24:OXE26 ONI24:ONI26 ODM24:ODM26 NTQ24:NTQ26 NJU24:NJU26 MZY24:MZY26 MQC24:MQC26 MGG24:MGG26 LWK24:LWK26 LMO24:LMO26 LCS24:LCS26 KSW24:KSW26 KJA24:KJA26 JZE24:JZE26 JPI24:JPI26 JFM24:JFM26 IVQ24:IVQ26 ILU24:ILU26 IBY24:IBY26 HSC24:HSC26 HIG24:HIG26 GYK24:GYK26 GOO24:GOO26 GES24:GES26 FUW24:FUW26 FLA24:FLA26 FBE24:FBE26 ERI24:ERI26 EHM24:EHM26 DXQ24:DXQ26 DNU24:DNU26 DDY24:DDY26 CUC24:CUC26 CKG24:CKG26 CAK24:CAK26 BQO24:BQO26 BGS24:BGS26 AWW24:AWW26 ANA24:ANA26 ADE24:ADE26 TI24:TI26 JM24:JM26 WVY24:WVY26 JO24:JO25 Z24:Z25 X24:X26" xr:uid="{00000000-0002-0000-1900-000007000000}"/>
    <dataValidation type="textLength" operator="lessThanOrEqual" allowBlank="1" showInputMessage="1" showErrorMessage="1" errorTitle="Ошибка" error="Допускается ввод не более 900 символов!" prompt="Укажите поставщика" sqref="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SX25 M25" xr:uid="{00000000-0002-0000-19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900-000009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208</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7"/>
      <c r="B13" s="667"/>
      <c r="C13" s="667"/>
      <c r="D13" s="276">
        <v>1</v>
      </c>
      <c r="F13" s="165" t="str">
        <f>"4."&amp;mergeValue(A13) &amp;"."&amp;mergeValue(B13)&amp;"."&amp;mergeValue(C13)&amp;"."&amp;mergeValue(D13)</f>
        <v>4.1.1.1.1</v>
      </c>
      <c r="G13" s="339" t="s">
        <v>477</v>
      </c>
      <c r="H13" s="259"/>
      <c r="I13" s="668" t="s">
        <v>569</v>
      </c>
      <c r="J13" s="271"/>
      <c r="K13" s="183"/>
      <c r="L13" s="183"/>
      <c r="M13" s="183"/>
      <c r="N13" s="183"/>
      <c r="O13" s="183"/>
      <c r="P13" s="183"/>
      <c r="Q13" s="183"/>
      <c r="R13" s="183"/>
      <c r="S13" s="183"/>
      <c r="T13" s="183"/>
    </row>
    <row r="14" spans="1:20" s="138" customFormat="1" ht="18.75">
      <c r="A14" s="667"/>
      <c r="B14" s="667"/>
      <c r="C14" s="667"/>
      <c r="D14" s="276"/>
      <c r="F14" s="272"/>
      <c r="G14" s="130" t="s">
        <v>4</v>
      </c>
      <c r="H14" s="277"/>
      <c r="I14" s="668"/>
      <c r="J14" s="271"/>
      <c r="K14" s="183"/>
      <c r="L14" s="183"/>
      <c r="M14" s="183"/>
      <c r="N14" s="183"/>
      <c r="O14" s="183"/>
      <c r="P14" s="183"/>
      <c r="Q14" s="183"/>
      <c r="R14" s="183"/>
      <c r="S14" s="183"/>
      <c r="T14" s="183"/>
    </row>
    <row r="15" spans="1:20" s="138" customFormat="1" ht="18.75">
      <c r="A15" s="667"/>
      <c r="B15" s="667"/>
      <c r="C15" s="276"/>
      <c r="D15" s="276"/>
      <c r="F15" s="272"/>
      <c r="G15" s="129" t="s">
        <v>401</v>
      </c>
      <c r="H15" s="273"/>
      <c r="I15" s="274"/>
      <c r="J15" s="271"/>
      <c r="K15" s="183"/>
      <c r="L15" s="183"/>
      <c r="M15" s="183"/>
      <c r="N15" s="183"/>
      <c r="O15" s="183"/>
      <c r="P15" s="183"/>
      <c r="Q15" s="183"/>
      <c r="R15" s="183"/>
      <c r="S15" s="183"/>
      <c r="T15" s="183"/>
    </row>
    <row r="16" spans="1:20" s="138" customFormat="1" ht="18.75">
      <c r="A16" s="667"/>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67"/>
      <c r="G18" s="337"/>
      <c r="H18" s="338"/>
      <c r="I18" s="194"/>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A00-000000000000}">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173" hidden="1" customWidth="1"/>
    <col min="7" max="8" width="7" style="184" hidden="1" customWidth="1"/>
    <col min="9" max="9" width="3.7109375" style="194" customWidth="1"/>
    <col min="10" max="11" width="3.7109375" style="75" customWidth="1"/>
    <col min="12" max="12" width="12.7109375" style="31" customWidth="1"/>
    <col min="13" max="13" width="47.42578125" style="31" customWidth="1"/>
    <col min="14" max="16" width="3.7109375" style="31" customWidth="1"/>
    <col min="17" max="17" width="23.7109375" style="31" customWidth="1"/>
    <col min="18" max="20" width="3.7109375" style="31" customWidth="1"/>
    <col min="21" max="21" width="23.7109375" style="31" customWidth="1"/>
    <col min="22" max="24" width="3.7109375" style="31" customWidth="1"/>
    <col min="25" max="27" width="23.7109375" style="31" customWidth="1"/>
    <col min="28" max="28" width="11.7109375" style="31" customWidth="1"/>
    <col min="29" max="29" width="3.7109375" style="31" customWidth="1"/>
    <col min="30" max="30" width="11.7109375" style="31" customWidth="1"/>
    <col min="31" max="31" width="8.5703125" style="31" hidden="1" customWidth="1"/>
    <col min="32" max="32" width="4.7109375" style="31" customWidth="1"/>
    <col min="33" max="33" width="115.7109375" style="31" customWidth="1"/>
    <col min="34" max="35" width="10.5703125" style="173"/>
    <col min="36" max="36" width="13.42578125" style="173" customWidth="1"/>
    <col min="37" max="37" width="10.5703125" style="173"/>
    <col min="38" max="246" width="10.5703125" style="31"/>
    <col min="247" max="254" width="0" style="31" hidden="1" customWidth="1"/>
    <col min="255" max="257" width="3.7109375" style="31" customWidth="1"/>
    <col min="258" max="258" width="12.7109375" style="31" customWidth="1"/>
    <col min="259" max="259" width="47.42578125" style="31" customWidth="1"/>
    <col min="260" max="260" width="5.5703125" style="31" customWidth="1"/>
    <col min="261" max="262" width="3.7109375" style="31" customWidth="1"/>
    <col min="263" max="263" width="22" style="31" customWidth="1"/>
    <col min="264" max="264" width="5.5703125" style="31" customWidth="1"/>
    <col min="265" max="266" width="3.7109375" style="31" customWidth="1"/>
    <col min="267" max="267" width="22" style="31" customWidth="1"/>
    <col min="268" max="268" width="5.5703125" style="31" customWidth="1"/>
    <col min="269" max="270" width="3.7109375" style="31" customWidth="1"/>
    <col min="271" max="271" width="22" style="31" customWidth="1"/>
    <col min="272" max="273" width="15.7109375" style="31" customWidth="1"/>
    <col min="274" max="274" width="11.7109375" style="31" customWidth="1"/>
    <col min="275" max="275" width="6.42578125" style="31" bestFit="1" customWidth="1"/>
    <col min="276" max="276" width="11.7109375" style="31" customWidth="1"/>
    <col min="277" max="277" width="0" style="31" hidden="1" customWidth="1"/>
    <col min="278" max="278" width="3.7109375" style="31" customWidth="1"/>
    <col min="279" max="279" width="11.140625" style="31" bestFit="1" customWidth="1"/>
    <col min="280" max="281" width="10.5703125" style="31"/>
    <col min="282" max="282" width="13.42578125" style="31" customWidth="1"/>
    <col min="283" max="502" width="10.5703125" style="31"/>
    <col min="503" max="510" width="0" style="31" hidden="1" customWidth="1"/>
    <col min="511" max="513" width="3.7109375" style="31" customWidth="1"/>
    <col min="514" max="514" width="12.7109375" style="31" customWidth="1"/>
    <col min="515" max="515" width="47.42578125" style="31" customWidth="1"/>
    <col min="516" max="516" width="5.5703125" style="31" customWidth="1"/>
    <col min="517" max="518" width="3.7109375" style="31" customWidth="1"/>
    <col min="519" max="519" width="22" style="31" customWidth="1"/>
    <col min="520" max="520" width="5.5703125" style="31" customWidth="1"/>
    <col min="521" max="522" width="3.7109375" style="31" customWidth="1"/>
    <col min="523" max="523" width="22" style="31" customWidth="1"/>
    <col min="524" max="524" width="5.5703125" style="31" customWidth="1"/>
    <col min="525" max="526" width="3.7109375" style="31" customWidth="1"/>
    <col min="527" max="527" width="22" style="31" customWidth="1"/>
    <col min="528" max="529" width="15.7109375" style="31" customWidth="1"/>
    <col min="530" max="530" width="11.7109375" style="31" customWidth="1"/>
    <col min="531" max="531" width="6.42578125" style="31" bestFit="1" customWidth="1"/>
    <col min="532" max="532" width="11.7109375" style="31" customWidth="1"/>
    <col min="533" max="533" width="0" style="31" hidden="1" customWidth="1"/>
    <col min="534" max="534" width="3.7109375" style="31" customWidth="1"/>
    <col min="535" max="535" width="11.140625" style="31" bestFit="1" customWidth="1"/>
    <col min="536" max="537" width="10.5703125" style="31"/>
    <col min="538" max="538" width="13.42578125" style="31" customWidth="1"/>
    <col min="539" max="758" width="10.5703125" style="31"/>
    <col min="759" max="766" width="0" style="31" hidden="1" customWidth="1"/>
    <col min="767" max="769" width="3.7109375" style="31" customWidth="1"/>
    <col min="770" max="770" width="12.7109375" style="31" customWidth="1"/>
    <col min="771" max="771" width="47.42578125" style="31" customWidth="1"/>
    <col min="772" max="772" width="5.5703125" style="31" customWidth="1"/>
    <col min="773" max="774" width="3.7109375" style="31" customWidth="1"/>
    <col min="775" max="775" width="22" style="31" customWidth="1"/>
    <col min="776" max="776" width="5.5703125" style="31" customWidth="1"/>
    <col min="777" max="778" width="3.7109375" style="31" customWidth="1"/>
    <col min="779" max="779" width="22" style="31" customWidth="1"/>
    <col min="780" max="780" width="5.5703125" style="31" customWidth="1"/>
    <col min="781" max="782" width="3.7109375" style="31" customWidth="1"/>
    <col min="783" max="783" width="22" style="31" customWidth="1"/>
    <col min="784" max="785" width="15.7109375" style="31" customWidth="1"/>
    <col min="786" max="786" width="11.7109375" style="31" customWidth="1"/>
    <col min="787" max="787" width="6.42578125" style="31" bestFit="1" customWidth="1"/>
    <col min="788" max="788" width="11.7109375" style="31" customWidth="1"/>
    <col min="789" max="789" width="0" style="31" hidden="1" customWidth="1"/>
    <col min="790" max="790" width="3.7109375" style="31" customWidth="1"/>
    <col min="791" max="791" width="11.140625" style="31" bestFit="1" customWidth="1"/>
    <col min="792" max="793" width="10.5703125" style="31"/>
    <col min="794" max="794" width="13.42578125" style="31" customWidth="1"/>
    <col min="795" max="1014" width="10.5703125" style="31"/>
    <col min="1015" max="1022" width="0" style="31" hidden="1" customWidth="1"/>
    <col min="1023" max="1025" width="3.7109375" style="31" customWidth="1"/>
    <col min="1026" max="1026" width="12.7109375" style="31" customWidth="1"/>
    <col min="1027" max="1027" width="47.42578125" style="31" customWidth="1"/>
    <col min="1028" max="1028" width="5.5703125" style="31" customWidth="1"/>
    <col min="1029" max="1030" width="3.7109375" style="31" customWidth="1"/>
    <col min="1031" max="1031" width="22" style="31" customWidth="1"/>
    <col min="1032" max="1032" width="5.5703125" style="31" customWidth="1"/>
    <col min="1033" max="1034" width="3.7109375" style="31" customWidth="1"/>
    <col min="1035" max="1035" width="22" style="31" customWidth="1"/>
    <col min="1036" max="1036" width="5.5703125" style="31" customWidth="1"/>
    <col min="1037" max="1038" width="3.7109375" style="31" customWidth="1"/>
    <col min="1039" max="1039" width="22" style="31" customWidth="1"/>
    <col min="1040" max="1041" width="15.7109375" style="31" customWidth="1"/>
    <col min="1042" max="1042" width="11.7109375" style="31" customWidth="1"/>
    <col min="1043" max="1043" width="6.42578125" style="31" bestFit="1" customWidth="1"/>
    <col min="1044" max="1044" width="11.7109375" style="31" customWidth="1"/>
    <col min="1045" max="1045" width="0" style="31" hidden="1" customWidth="1"/>
    <col min="1046" max="1046" width="3.7109375" style="31" customWidth="1"/>
    <col min="1047" max="1047" width="11.140625" style="31" bestFit="1" customWidth="1"/>
    <col min="1048" max="1049" width="10.5703125" style="31"/>
    <col min="1050" max="1050" width="13.42578125" style="31" customWidth="1"/>
    <col min="1051" max="1270" width="10.5703125" style="31"/>
    <col min="1271" max="1278" width="0" style="31" hidden="1" customWidth="1"/>
    <col min="1279" max="1281" width="3.7109375" style="31" customWidth="1"/>
    <col min="1282" max="1282" width="12.7109375" style="31" customWidth="1"/>
    <col min="1283" max="1283" width="47.42578125" style="31" customWidth="1"/>
    <col min="1284" max="1284" width="5.5703125" style="31" customWidth="1"/>
    <col min="1285" max="1286" width="3.7109375" style="31" customWidth="1"/>
    <col min="1287" max="1287" width="22" style="31" customWidth="1"/>
    <col min="1288" max="1288" width="5.5703125" style="31" customWidth="1"/>
    <col min="1289" max="1290" width="3.7109375" style="31" customWidth="1"/>
    <col min="1291" max="1291" width="22" style="31" customWidth="1"/>
    <col min="1292" max="1292" width="5.5703125" style="31" customWidth="1"/>
    <col min="1293" max="1294" width="3.7109375" style="31" customWidth="1"/>
    <col min="1295" max="1295" width="22" style="31" customWidth="1"/>
    <col min="1296" max="1297" width="15.7109375" style="31" customWidth="1"/>
    <col min="1298" max="1298" width="11.7109375" style="31" customWidth="1"/>
    <col min="1299" max="1299" width="6.42578125" style="31" bestFit="1" customWidth="1"/>
    <col min="1300" max="1300" width="11.7109375" style="31" customWidth="1"/>
    <col min="1301" max="1301" width="0" style="31" hidden="1" customWidth="1"/>
    <col min="1302" max="1302" width="3.7109375" style="31" customWidth="1"/>
    <col min="1303" max="1303" width="11.140625" style="31" bestFit="1" customWidth="1"/>
    <col min="1304" max="1305" width="10.5703125" style="31"/>
    <col min="1306" max="1306" width="13.42578125" style="31" customWidth="1"/>
    <col min="1307" max="1526" width="10.5703125" style="31"/>
    <col min="1527" max="1534" width="0" style="31" hidden="1" customWidth="1"/>
    <col min="1535" max="1537" width="3.7109375" style="31" customWidth="1"/>
    <col min="1538" max="1538" width="12.7109375" style="31" customWidth="1"/>
    <col min="1539" max="1539" width="47.42578125" style="31" customWidth="1"/>
    <col min="1540" max="1540" width="5.5703125" style="31" customWidth="1"/>
    <col min="1541" max="1542" width="3.7109375" style="31" customWidth="1"/>
    <col min="1543" max="1543" width="22" style="31" customWidth="1"/>
    <col min="1544" max="1544" width="5.5703125" style="31" customWidth="1"/>
    <col min="1545" max="1546" width="3.7109375" style="31" customWidth="1"/>
    <col min="1547" max="1547" width="22" style="31" customWidth="1"/>
    <col min="1548" max="1548" width="5.5703125" style="31" customWidth="1"/>
    <col min="1549" max="1550" width="3.7109375" style="31" customWidth="1"/>
    <col min="1551" max="1551" width="22" style="31" customWidth="1"/>
    <col min="1552" max="1553" width="15.7109375" style="31" customWidth="1"/>
    <col min="1554" max="1554" width="11.7109375" style="31" customWidth="1"/>
    <col min="1555" max="1555" width="6.42578125" style="31" bestFit="1" customWidth="1"/>
    <col min="1556" max="1556" width="11.7109375" style="31" customWidth="1"/>
    <col min="1557" max="1557" width="0" style="31" hidden="1" customWidth="1"/>
    <col min="1558" max="1558" width="3.7109375" style="31" customWidth="1"/>
    <col min="1559" max="1559" width="11.140625" style="31" bestFit="1" customWidth="1"/>
    <col min="1560" max="1561" width="10.5703125" style="31"/>
    <col min="1562" max="1562" width="13.42578125" style="31" customWidth="1"/>
    <col min="1563" max="1782" width="10.5703125" style="31"/>
    <col min="1783" max="1790" width="0" style="31" hidden="1" customWidth="1"/>
    <col min="1791" max="1793" width="3.7109375" style="31" customWidth="1"/>
    <col min="1794" max="1794" width="12.7109375" style="31" customWidth="1"/>
    <col min="1795" max="1795" width="47.42578125" style="31" customWidth="1"/>
    <col min="1796" max="1796" width="5.5703125" style="31" customWidth="1"/>
    <col min="1797" max="1798" width="3.7109375" style="31" customWidth="1"/>
    <col min="1799" max="1799" width="22" style="31" customWidth="1"/>
    <col min="1800" max="1800" width="5.5703125" style="31" customWidth="1"/>
    <col min="1801" max="1802" width="3.7109375" style="31" customWidth="1"/>
    <col min="1803" max="1803" width="22" style="31" customWidth="1"/>
    <col min="1804" max="1804" width="5.5703125" style="31" customWidth="1"/>
    <col min="1805" max="1806" width="3.7109375" style="31" customWidth="1"/>
    <col min="1807" max="1807" width="22" style="31" customWidth="1"/>
    <col min="1808" max="1809" width="15.7109375" style="31" customWidth="1"/>
    <col min="1810" max="1810" width="11.7109375" style="31" customWidth="1"/>
    <col min="1811" max="1811" width="6.42578125" style="31" bestFit="1" customWidth="1"/>
    <col min="1812" max="1812" width="11.7109375" style="31" customWidth="1"/>
    <col min="1813" max="1813" width="0" style="31" hidden="1" customWidth="1"/>
    <col min="1814" max="1814" width="3.7109375" style="31" customWidth="1"/>
    <col min="1815" max="1815" width="11.140625" style="31" bestFit="1" customWidth="1"/>
    <col min="1816" max="1817" width="10.5703125" style="31"/>
    <col min="1818" max="1818" width="13.42578125" style="31" customWidth="1"/>
    <col min="1819" max="2038" width="10.5703125" style="31"/>
    <col min="2039" max="2046" width="0" style="31" hidden="1" customWidth="1"/>
    <col min="2047" max="2049" width="3.7109375" style="31" customWidth="1"/>
    <col min="2050" max="2050" width="12.7109375" style="31" customWidth="1"/>
    <col min="2051" max="2051" width="47.42578125" style="31" customWidth="1"/>
    <col min="2052" max="2052" width="5.5703125" style="31" customWidth="1"/>
    <col min="2053" max="2054" width="3.7109375" style="31" customWidth="1"/>
    <col min="2055" max="2055" width="22" style="31" customWidth="1"/>
    <col min="2056" max="2056" width="5.5703125" style="31" customWidth="1"/>
    <col min="2057" max="2058" width="3.7109375" style="31" customWidth="1"/>
    <col min="2059" max="2059" width="22" style="31" customWidth="1"/>
    <col min="2060" max="2060" width="5.5703125" style="31" customWidth="1"/>
    <col min="2061" max="2062" width="3.7109375" style="31" customWidth="1"/>
    <col min="2063" max="2063" width="22" style="31" customWidth="1"/>
    <col min="2064" max="2065" width="15.7109375" style="31" customWidth="1"/>
    <col min="2066" max="2066" width="11.7109375" style="31" customWidth="1"/>
    <col min="2067" max="2067" width="6.42578125" style="31" bestFit="1" customWidth="1"/>
    <col min="2068" max="2068" width="11.7109375" style="31" customWidth="1"/>
    <col min="2069" max="2069" width="0" style="31" hidden="1" customWidth="1"/>
    <col min="2070" max="2070" width="3.7109375" style="31" customWidth="1"/>
    <col min="2071" max="2071" width="11.140625" style="31" bestFit="1" customWidth="1"/>
    <col min="2072" max="2073" width="10.5703125" style="31"/>
    <col min="2074" max="2074" width="13.42578125" style="31" customWidth="1"/>
    <col min="2075" max="2294" width="10.5703125" style="31"/>
    <col min="2295" max="2302" width="0" style="31" hidden="1" customWidth="1"/>
    <col min="2303" max="2305" width="3.7109375" style="31" customWidth="1"/>
    <col min="2306" max="2306" width="12.7109375" style="31" customWidth="1"/>
    <col min="2307" max="2307" width="47.42578125" style="31" customWidth="1"/>
    <col min="2308" max="2308" width="5.5703125" style="31" customWidth="1"/>
    <col min="2309" max="2310" width="3.7109375" style="31" customWidth="1"/>
    <col min="2311" max="2311" width="22" style="31" customWidth="1"/>
    <col min="2312" max="2312" width="5.5703125" style="31" customWidth="1"/>
    <col min="2313" max="2314" width="3.7109375" style="31" customWidth="1"/>
    <col min="2315" max="2315" width="22" style="31" customWidth="1"/>
    <col min="2316" max="2316" width="5.5703125" style="31" customWidth="1"/>
    <col min="2317" max="2318" width="3.7109375" style="31" customWidth="1"/>
    <col min="2319" max="2319" width="22" style="31" customWidth="1"/>
    <col min="2320" max="2321" width="15.7109375" style="31" customWidth="1"/>
    <col min="2322" max="2322" width="11.7109375" style="31" customWidth="1"/>
    <col min="2323" max="2323" width="6.42578125" style="31" bestFit="1" customWidth="1"/>
    <col min="2324" max="2324" width="11.7109375" style="31" customWidth="1"/>
    <col min="2325" max="2325" width="0" style="31" hidden="1" customWidth="1"/>
    <col min="2326" max="2326" width="3.7109375" style="31" customWidth="1"/>
    <col min="2327" max="2327" width="11.140625" style="31" bestFit="1" customWidth="1"/>
    <col min="2328" max="2329" width="10.5703125" style="31"/>
    <col min="2330" max="2330" width="13.42578125" style="31" customWidth="1"/>
    <col min="2331" max="2550" width="10.5703125" style="31"/>
    <col min="2551" max="2558" width="0" style="31" hidden="1" customWidth="1"/>
    <col min="2559" max="2561" width="3.7109375" style="31" customWidth="1"/>
    <col min="2562" max="2562" width="12.7109375" style="31" customWidth="1"/>
    <col min="2563" max="2563" width="47.42578125" style="31" customWidth="1"/>
    <col min="2564" max="2564" width="5.5703125" style="31" customWidth="1"/>
    <col min="2565" max="2566" width="3.7109375" style="31" customWidth="1"/>
    <col min="2567" max="2567" width="22" style="31" customWidth="1"/>
    <col min="2568" max="2568" width="5.5703125" style="31" customWidth="1"/>
    <col min="2569" max="2570" width="3.7109375" style="31" customWidth="1"/>
    <col min="2571" max="2571" width="22" style="31" customWidth="1"/>
    <col min="2572" max="2572" width="5.5703125" style="31" customWidth="1"/>
    <col min="2573" max="2574" width="3.7109375" style="31" customWidth="1"/>
    <col min="2575" max="2575" width="22" style="31" customWidth="1"/>
    <col min="2576" max="2577" width="15.7109375" style="31" customWidth="1"/>
    <col min="2578" max="2578" width="11.7109375" style="31" customWidth="1"/>
    <col min="2579" max="2579" width="6.42578125" style="31" bestFit="1" customWidth="1"/>
    <col min="2580" max="2580" width="11.7109375" style="31" customWidth="1"/>
    <col min="2581" max="2581" width="0" style="31" hidden="1" customWidth="1"/>
    <col min="2582" max="2582" width="3.7109375" style="31" customWidth="1"/>
    <col min="2583" max="2583" width="11.140625" style="31" bestFit="1" customWidth="1"/>
    <col min="2584" max="2585" width="10.5703125" style="31"/>
    <col min="2586" max="2586" width="13.42578125" style="31" customWidth="1"/>
    <col min="2587" max="2806" width="10.5703125" style="31"/>
    <col min="2807" max="2814" width="0" style="31" hidden="1" customWidth="1"/>
    <col min="2815" max="2817" width="3.7109375" style="31" customWidth="1"/>
    <col min="2818" max="2818" width="12.7109375" style="31" customWidth="1"/>
    <col min="2819" max="2819" width="47.42578125" style="31" customWidth="1"/>
    <col min="2820" max="2820" width="5.5703125" style="31" customWidth="1"/>
    <col min="2821" max="2822" width="3.7109375" style="31" customWidth="1"/>
    <col min="2823" max="2823" width="22" style="31" customWidth="1"/>
    <col min="2824" max="2824" width="5.5703125" style="31" customWidth="1"/>
    <col min="2825" max="2826" width="3.7109375" style="31" customWidth="1"/>
    <col min="2827" max="2827" width="22" style="31" customWidth="1"/>
    <col min="2828" max="2828" width="5.5703125" style="31" customWidth="1"/>
    <col min="2829" max="2830" width="3.7109375" style="31" customWidth="1"/>
    <col min="2831" max="2831" width="22" style="31" customWidth="1"/>
    <col min="2832" max="2833" width="15.7109375" style="31" customWidth="1"/>
    <col min="2834" max="2834" width="11.7109375" style="31" customWidth="1"/>
    <col min="2835" max="2835" width="6.42578125" style="31" bestFit="1" customWidth="1"/>
    <col min="2836" max="2836" width="11.7109375" style="31" customWidth="1"/>
    <col min="2837" max="2837" width="0" style="31" hidden="1" customWidth="1"/>
    <col min="2838" max="2838" width="3.7109375" style="31" customWidth="1"/>
    <col min="2839" max="2839" width="11.140625" style="31" bestFit="1" customWidth="1"/>
    <col min="2840" max="2841" width="10.5703125" style="31"/>
    <col min="2842" max="2842" width="13.42578125" style="31" customWidth="1"/>
    <col min="2843" max="3062" width="10.5703125" style="31"/>
    <col min="3063" max="3070" width="0" style="31" hidden="1" customWidth="1"/>
    <col min="3071" max="3073" width="3.7109375" style="31" customWidth="1"/>
    <col min="3074" max="3074" width="12.7109375" style="31" customWidth="1"/>
    <col min="3075" max="3075" width="47.42578125" style="31" customWidth="1"/>
    <col min="3076" max="3076" width="5.5703125" style="31" customWidth="1"/>
    <col min="3077" max="3078" width="3.7109375" style="31" customWidth="1"/>
    <col min="3079" max="3079" width="22" style="31" customWidth="1"/>
    <col min="3080" max="3080" width="5.5703125" style="31" customWidth="1"/>
    <col min="3081" max="3082" width="3.7109375" style="31" customWidth="1"/>
    <col min="3083" max="3083" width="22" style="31" customWidth="1"/>
    <col min="3084" max="3084" width="5.5703125" style="31" customWidth="1"/>
    <col min="3085" max="3086" width="3.7109375" style="31" customWidth="1"/>
    <col min="3087" max="3087" width="22" style="31" customWidth="1"/>
    <col min="3088" max="3089" width="15.7109375" style="31" customWidth="1"/>
    <col min="3090" max="3090" width="11.7109375" style="31" customWidth="1"/>
    <col min="3091" max="3091" width="6.42578125" style="31" bestFit="1" customWidth="1"/>
    <col min="3092" max="3092" width="11.7109375" style="31" customWidth="1"/>
    <col min="3093" max="3093" width="0" style="31" hidden="1" customWidth="1"/>
    <col min="3094" max="3094" width="3.7109375" style="31" customWidth="1"/>
    <col min="3095" max="3095" width="11.140625" style="31" bestFit="1" customWidth="1"/>
    <col min="3096" max="3097" width="10.5703125" style="31"/>
    <col min="3098" max="3098" width="13.42578125" style="31" customWidth="1"/>
    <col min="3099" max="3318" width="10.5703125" style="31"/>
    <col min="3319" max="3326" width="0" style="31" hidden="1" customWidth="1"/>
    <col min="3327" max="3329" width="3.7109375" style="31" customWidth="1"/>
    <col min="3330" max="3330" width="12.7109375" style="31" customWidth="1"/>
    <col min="3331" max="3331" width="47.42578125" style="31" customWidth="1"/>
    <col min="3332" max="3332" width="5.5703125" style="31" customWidth="1"/>
    <col min="3333" max="3334" width="3.7109375" style="31" customWidth="1"/>
    <col min="3335" max="3335" width="22" style="31" customWidth="1"/>
    <col min="3336" max="3336" width="5.5703125" style="31" customWidth="1"/>
    <col min="3337" max="3338" width="3.7109375" style="31" customWidth="1"/>
    <col min="3339" max="3339" width="22" style="31" customWidth="1"/>
    <col min="3340" max="3340" width="5.5703125" style="31" customWidth="1"/>
    <col min="3341" max="3342" width="3.7109375" style="31" customWidth="1"/>
    <col min="3343" max="3343" width="22" style="31" customWidth="1"/>
    <col min="3344" max="3345" width="15.7109375" style="31" customWidth="1"/>
    <col min="3346" max="3346" width="11.7109375" style="31" customWidth="1"/>
    <col min="3347" max="3347" width="6.42578125" style="31" bestFit="1" customWidth="1"/>
    <col min="3348" max="3348" width="11.7109375" style="31" customWidth="1"/>
    <col min="3349" max="3349" width="0" style="31" hidden="1" customWidth="1"/>
    <col min="3350" max="3350" width="3.7109375" style="31" customWidth="1"/>
    <col min="3351" max="3351" width="11.140625" style="31" bestFit="1" customWidth="1"/>
    <col min="3352" max="3353" width="10.5703125" style="31"/>
    <col min="3354" max="3354" width="13.42578125" style="31" customWidth="1"/>
    <col min="3355" max="3574" width="10.5703125" style="31"/>
    <col min="3575" max="3582" width="0" style="31" hidden="1" customWidth="1"/>
    <col min="3583" max="3585" width="3.7109375" style="31" customWidth="1"/>
    <col min="3586" max="3586" width="12.7109375" style="31" customWidth="1"/>
    <col min="3587" max="3587" width="47.42578125" style="31" customWidth="1"/>
    <col min="3588" max="3588" width="5.5703125" style="31" customWidth="1"/>
    <col min="3589" max="3590" width="3.7109375" style="31" customWidth="1"/>
    <col min="3591" max="3591" width="22" style="31" customWidth="1"/>
    <col min="3592" max="3592" width="5.5703125" style="31" customWidth="1"/>
    <col min="3593" max="3594" width="3.7109375" style="31" customWidth="1"/>
    <col min="3595" max="3595" width="22" style="31" customWidth="1"/>
    <col min="3596" max="3596" width="5.5703125" style="31" customWidth="1"/>
    <col min="3597" max="3598" width="3.7109375" style="31" customWidth="1"/>
    <col min="3599" max="3599" width="22" style="31" customWidth="1"/>
    <col min="3600" max="3601" width="15.7109375" style="31" customWidth="1"/>
    <col min="3602" max="3602" width="11.7109375" style="31" customWidth="1"/>
    <col min="3603" max="3603" width="6.42578125" style="31" bestFit="1" customWidth="1"/>
    <col min="3604" max="3604" width="11.7109375" style="31" customWidth="1"/>
    <col min="3605" max="3605" width="0" style="31" hidden="1" customWidth="1"/>
    <col min="3606" max="3606" width="3.7109375" style="31" customWidth="1"/>
    <col min="3607" max="3607" width="11.140625" style="31" bestFit="1" customWidth="1"/>
    <col min="3608" max="3609" width="10.5703125" style="31"/>
    <col min="3610" max="3610" width="13.42578125" style="31" customWidth="1"/>
    <col min="3611" max="3830" width="10.5703125" style="31"/>
    <col min="3831" max="3838" width="0" style="31" hidden="1" customWidth="1"/>
    <col min="3839" max="3841" width="3.7109375" style="31" customWidth="1"/>
    <col min="3842" max="3842" width="12.7109375" style="31" customWidth="1"/>
    <col min="3843" max="3843" width="47.42578125" style="31" customWidth="1"/>
    <col min="3844" max="3844" width="5.5703125" style="31" customWidth="1"/>
    <col min="3845" max="3846" width="3.7109375" style="31" customWidth="1"/>
    <col min="3847" max="3847" width="22" style="31" customWidth="1"/>
    <col min="3848" max="3848" width="5.5703125" style="31" customWidth="1"/>
    <col min="3849" max="3850" width="3.7109375" style="31" customWidth="1"/>
    <col min="3851" max="3851" width="22" style="31" customWidth="1"/>
    <col min="3852" max="3852" width="5.5703125" style="31" customWidth="1"/>
    <col min="3853" max="3854" width="3.7109375" style="31" customWidth="1"/>
    <col min="3855" max="3855" width="22" style="31" customWidth="1"/>
    <col min="3856" max="3857" width="15.7109375" style="31" customWidth="1"/>
    <col min="3858" max="3858" width="11.7109375" style="31" customWidth="1"/>
    <col min="3859" max="3859" width="6.42578125" style="31" bestFit="1" customWidth="1"/>
    <col min="3860" max="3860" width="11.7109375" style="31" customWidth="1"/>
    <col min="3861" max="3861" width="0" style="31" hidden="1" customWidth="1"/>
    <col min="3862" max="3862" width="3.7109375" style="31" customWidth="1"/>
    <col min="3863" max="3863" width="11.140625" style="31" bestFit="1" customWidth="1"/>
    <col min="3864" max="3865" width="10.5703125" style="31"/>
    <col min="3866" max="3866" width="13.42578125" style="31" customWidth="1"/>
    <col min="3867" max="4086" width="10.5703125" style="31"/>
    <col min="4087" max="4094" width="0" style="31" hidden="1" customWidth="1"/>
    <col min="4095" max="4097" width="3.7109375" style="31" customWidth="1"/>
    <col min="4098" max="4098" width="12.7109375" style="31" customWidth="1"/>
    <col min="4099" max="4099" width="47.42578125" style="31" customWidth="1"/>
    <col min="4100" max="4100" width="5.5703125" style="31" customWidth="1"/>
    <col min="4101" max="4102" width="3.7109375" style="31" customWidth="1"/>
    <col min="4103" max="4103" width="22" style="31" customWidth="1"/>
    <col min="4104" max="4104" width="5.5703125" style="31" customWidth="1"/>
    <col min="4105" max="4106" width="3.7109375" style="31" customWidth="1"/>
    <col min="4107" max="4107" width="22" style="31" customWidth="1"/>
    <col min="4108" max="4108" width="5.5703125" style="31" customWidth="1"/>
    <col min="4109" max="4110" width="3.7109375" style="31" customWidth="1"/>
    <col min="4111" max="4111" width="22" style="31" customWidth="1"/>
    <col min="4112" max="4113" width="15.7109375" style="31" customWidth="1"/>
    <col min="4114" max="4114" width="11.7109375" style="31" customWidth="1"/>
    <col min="4115" max="4115" width="6.42578125" style="31" bestFit="1" customWidth="1"/>
    <col min="4116" max="4116" width="11.7109375" style="31" customWidth="1"/>
    <col min="4117" max="4117" width="0" style="31" hidden="1" customWidth="1"/>
    <col min="4118" max="4118" width="3.7109375" style="31" customWidth="1"/>
    <col min="4119" max="4119" width="11.140625" style="31" bestFit="1" customWidth="1"/>
    <col min="4120" max="4121" width="10.5703125" style="31"/>
    <col min="4122" max="4122" width="13.42578125" style="31" customWidth="1"/>
    <col min="4123" max="4342" width="10.5703125" style="31"/>
    <col min="4343" max="4350" width="0" style="31" hidden="1" customWidth="1"/>
    <col min="4351" max="4353" width="3.7109375" style="31" customWidth="1"/>
    <col min="4354" max="4354" width="12.7109375" style="31" customWidth="1"/>
    <col min="4355" max="4355" width="47.42578125" style="31" customWidth="1"/>
    <col min="4356" max="4356" width="5.5703125" style="31" customWidth="1"/>
    <col min="4357" max="4358" width="3.7109375" style="31" customWidth="1"/>
    <col min="4359" max="4359" width="22" style="31" customWidth="1"/>
    <col min="4360" max="4360" width="5.5703125" style="31" customWidth="1"/>
    <col min="4361" max="4362" width="3.7109375" style="31" customWidth="1"/>
    <col min="4363" max="4363" width="22" style="31" customWidth="1"/>
    <col min="4364" max="4364" width="5.5703125" style="31" customWidth="1"/>
    <col min="4365" max="4366" width="3.7109375" style="31" customWidth="1"/>
    <col min="4367" max="4367" width="22" style="31" customWidth="1"/>
    <col min="4368" max="4369" width="15.7109375" style="31" customWidth="1"/>
    <col min="4370" max="4370" width="11.7109375" style="31" customWidth="1"/>
    <col min="4371" max="4371" width="6.42578125" style="31" bestFit="1" customWidth="1"/>
    <col min="4372" max="4372" width="11.7109375" style="31" customWidth="1"/>
    <col min="4373" max="4373" width="0" style="31" hidden="1" customWidth="1"/>
    <col min="4374" max="4374" width="3.7109375" style="31" customWidth="1"/>
    <col min="4375" max="4375" width="11.140625" style="31" bestFit="1" customWidth="1"/>
    <col min="4376" max="4377" width="10.5703125" style="31"/>
    <col min="4378" max="4378" width="13.42578125" style="31" customWidth="1"/>
    <col min="4379" max="4598" width="10.5703125" style="31"/>
    <col min="4599" max="4606" width="0" style="31" hidden="1" customWidth="1"/>
    <col min="4607" max="4609" width="3.7109375" style="31" customWidth="1"/>
    <col min="4610" max="4610" width="12.7109375" style="31" customWidth="1"/>
    <col min="4611" max="4611" width="47.42578125" style="31" customWidth="1"/>
    <col min="4612" max="4612" width="5.5703125" style="31" customWidth="1"/>
    <col min="4613" max="4614" width="3.7109375" style="31" customWidth="1"/>
    <col min="4615" max="4615" width="22" style="31" customWidth="1"/>
    <col min="4616" max="4616" width="5.5703125" style="31" customWidth="1"/>
    <col min="4617" max="4618" width="3.7109375" style="31" customWidth="1"/>
    <col min="4619" max="4619" width="22" style="31" customWidth="1"/>
    <col min="4620" max="4620" width="5.5703125" style="31" customWidth="1"/>
    <col min="4621" max="4622" width="3.7109375" style="31" customWidth="1"/>
    <col min="4623" max="4623" width="22" style="31" customWidth="1"/>
    <col min="4624" max="4625" width="15.7109375" style="31" customWidth="1"/>
    <col min="4626" max="4626" width="11.7109375" style="31" customWidth="1"/>
    <col min="4627" max="4627" width="6.42578125" style="31" bestFit="1" customWidth="1"/>
    <col min="4628" max="4628" width="11.7109375" style="31" customWidth="1"/>
    <col min="4629" max="4629" width="0" style="31" hidden="1" customWidth="1"/>
    <col min="4630" max="4630" width="3.7109375" style="31" customWidth="1"/>
    <col min="4631" max="4631" width="11.140625" style="31" bestFit="1" customWidth="1"/>
    <col min="4632" max="4633" width="10.5703125" style="31"/>
    <col min="4634" max="4634" width="13.42578125" style="31" customWidth="1"/>
    <col min="4635" max="4854" width="10.5703125" style="31"/>
    <col min="4855" max="4862" width="0" style="31" hidden="1" customWidth="1"/>
    <col min="4863" max="4865" width="3.7109375" style="31" customWidth="1"/>
    <col min="4866" max="4866" width="12.7109375" style="31" customWidth="1"/>
    <col min="4867" max="4867" width="47.42578125" style="31" customWidth="1"/>
    <col min="4868" max="4868" width="5.5703125" style="31" customWidth="1"/>
    <col min="4869" max="4870" width="3.7109375" style="31" customWidth="1"/>
    <col min="4871" max="4871" width="22" style="31" customWidth="1"/>
    <col min="4872" max="4872" width="5.5703125" style="31" customWidth="1"/>
    <col min="4873" max="4874" width="3.7109375" style="31" customWidth="1"/>
    <col min="4875" max="4875" width="22" style="31" customWidth="1"/>
    <col min="4876" max="4876" width="5.5703125" style="31" customWidth="1"/>
    <col min="4877" max="4878" width="3.7109375" style="31" customWidth="1"/>
    <col min="4879" max="4879" width="22" style="31" customWidth="1"/>
    <col min="4880" max="4881" width="15.7109375" style="31" customWidth="1"/>
    <col min="4882" max="4882" width="11.7109375" style="31" customWidth="1"/>
    <col min="4883" max="4883" width="6.42578125" style="31" bestFit="1" customWidth="1"/>
    <col min="4884" max="4884" width="11.7109375" style="31" customWidth="1"/>
    <col min="4885" max="4885" width="0" style="31" hidden="1" customWidth="1"/>
    <col min="4886" max="4886" width="3.7109375" style="31" customWidth="1"/>
    <col min="4887" max="4887" width="11.140625" style="31" bestFit="1" customWidth="1"/>
    <col min="4888" max="4889" width="10.5703125" style="31"/>
    <col min="4890" max="4890" width="13.42578125" style="31" customWidth="1"/>
    <col min="4891" max="5110" width="10.5703125" style="31"/>
    <col min="5111" max="5118" width="0" style="31" hidden="1" customWidth="1"/>
    <col min="5119" max="5121" width="3.7109375" style="31" customWidth="1"/>
    <col min="5122" max="5122" width="12.7109375" style="31" customWidth="1"/>
    <col min="5123" max="5123" width="47.42578125" style="31" customWidth="1"/>
    <col min="5124" max="5124" width="5.5703125" style="31" customWidth="1"/>
    <col min="5125" max="5126" width="3.7109375" style="31" customWidth="1"/>
    <col min="5127" max="5127" width="22" style="31" customWidth="1"/>
    <col min="5128" max="5128" width="5.5703125" style="31" customWidth="1"/>
    <col min="5129" max="5130" width="3.7109375" style="31" customWidth="1"/>
    <col min="5131" max="5131" width="22" style="31" customWidth="1"/>
    <col min="5132" max="5132" width="5.5703125" style="31" customWidth="1"/>
    <col min="5133" max="5134" width="3.7109375" style="31" customWidth="1"/>
    <col min="5135" max="5135" width="22" style="31" customWidth="1"/>
    <col min="5136" max="5137" width="15.7109375" style="31" customWidth="1"/>
    <col min="5138" max="5138" width="11.7109375" style="31" customWidth="1"/>
    <col min="5139" max="5139" width="6.42578125" style="31" bestFit="1" customWidth="1"/>
    <col min="5140" max="5140" width="11.7109375" style="31" customWidth="1"/>
    <col min="5141" max="5141" width="0" style="31" hidden="1" customWidth="1"/>
    <col min="5142" max="5142" width="3.7109375" style="31" customWidth="1"/>
    <col min="5143" max="5143" width="11.140625" style="31" bestFit="1" customWidth="1"/>
    <col min="5144" max="5145" width="10.5703125" style="31"/>
    <col min="5146" max="5146" width="13.42578125" style="31" customWidth="1"/>
    <col min="5147" max="5366" width="10.5703125" style="31"/>
    <col min="5367" max="5374" width="0" style="31" hidden="1" customWidth="1"/>
    <col min="5375" max="5377" width="3.7109375" style="31" customWidth="1"/>
    <col min="5378" max="5378" width="12.7109375" style="31" customWidth="1"/>
    <col min="5379" max="5379" width="47.42578125" style="31" customWidth="1"/>
    <col min="5380" max="5380" width="5.5703125" style="31" customWidth="1"/>
    <col min="5381" max="5382" width="3.7109375" style="31" customWidth="1"/>
    <col min="5383" max="5383" width="22" style="31" customWidth="1"/>
    <col min="5384" max="5384" width="5.5703125" style="31" customWidth="1"/>
    <col min="5385" max="5386" width="3.7109375" style="31" customWidth="1"/>
    <col min="5387" max="5387" width="22" style="31" customWidth="1"/>
    <col min="5388" max="5388" width="5.5703125" style="31" customWidth="1"/>
    <col min="5389" max="5390" width="3.7109375" style="31" customWidth="1"/>
    <col min="5391" max="5391" width="22" style="31" customWidth="1"/>
    <col min="5392" max="5393" width="15.7109375" style="31" customWidth="1"/>
    <col min="5394" max="5394" width="11.7109375" style="31" customWidth="1"/>
    <col min="5395" max="5395" width="6.42578125" style="31" bestFit="1" customWidth="1"/>
    <col min="5396" max="5396" width="11.7109375" style="31" customWidth="1"/>
    <col min="5397" max="5397" width="0" style="31" hidden="1" customWidth="1"/>
    <col min="5398" max="5398" width="3.7109375" style="31" customWidth="1"/>
    <col min="5399" max="5399" width="11.140625" style="31" bestFit="1" customWidth="1"/>
    <col min="5400" max="5401" width="10.5703125" style="31"/>
    <col min="5402" max="5402" width="13.42578125" style="31" customWidth="1"/>
    <col min="5403" max="5622" width="10.5703125" style="31"/>
    <col min="5623" max="5630" width="0" style="31" hidden="1" customWidth="1"/>
    <col min="5631" max="5633" width="3.7109375" style="31" customWidth="1"/>
    <col min="5634" max="5634" width="12.7109375" style="31" customWidth="1"/>
    <col min="5635" max="5635" width="47.42578125" style="31" customWidth="1"/>
    <col min="5636" max="5636" width="5.5703125" style="31" customWidth="1"/>
    <col min="5637" max="5638" width="3.7109375" style="31" customWidth="1"/>
    <col min="5639" max="5639" width="22" style="31" customWidth="1"/>
    <col min="5640" max="5640" width="5.5703125" style="31" customWidth="1"/>
    <col min="5641" max="5642" width="3.7109375" style="31" customWidth="1"/>
    <col min="5643" max="5643" width="22" style="31" customWidth="1"/>
    <col min="5644" max="5644" width="5.5703125" style="31" customWidth="1"/>
    <col min="5645" max="5646" width="3.7109375" style="31" customWidth="1"/>
    <col min="5647" max="5647" width="22" style="31" customWidth="1"/>
    <col min="5648" max="5649" width="15.7109375" style="31" customWidth="1"/>
    <col min="5650" max="5650" width="11.7109375" style="31" customWidth="1"/>
    <col min="5651" max="5651" width="6.42578125" style="31" bestFit="1" customWidth="1"/>
    <col min="5652" max="5652" width="11.7109375" style="31" customWidth="1"/>
    <col min="5653" max="5653" width="0" style="31" hidden="1" customWidth="1"/>
    <col min="5654" max="5654" width="3.7109375" style="31" customWidth="1"/>
    <col min="5655" max="5655" width="11.140625" style="31" bestFit="1" customWidth="1"/>
    <col min="5656" max="5657" width="10.5703125" style="31"/>
    <col min="5658" max="5658" width="13.42578125" style="31" customWidth="1"/>
    <col min="5659" max="5878" width="10.5703125" style="31"/>
    <col min="5879" max="5886" width="0" style="31" hidden="1" customWidth="1"/>
    <col min="5887" max="5889" width="3.7109375" style="31" customWidth="1"/>
    <col min="5890" max="5890" width="12.7109375" style="31" customWidth="1"/>
    <col min="5891" max="5891" width="47.42578125" style="31" customWidth="1"/>
    <col min="5892" max="5892" width="5.5703125" style="31" customWidth="1"/>
    <col min="5893" max="5894" width="3.7109375" style="31" customWidth="1"/>
    <col min="5895" max="5895" width="22" style="31" customWidth="1"/>
    <col min="5896" max="5896" width="5.5703125" style="31" customWidth="1"/>
    <col min="5897" max="5898" width="3.7109375" style="31" customWidth="1"/>
    <col min="5899" max="5899" width="22" style="31" customWidth="1"/>
    <col min="5900" max="5900" width="5.5703125" style="31" customWidth="1"/>
    <col min="5901" max="5902" width="3.7109375" style="31" customWidth="1"/>
    <col min="5903" max="5903" width="22" style="31" customWidth="1"/>
    <col min="5904" max="5905" width="15.7109375" style="31" customWidth="1"/>
    <col min="5906" max="5906" width="11.7109375" style="31" customWidth="1"/>
    <col min="5907" max="5907" width="6.42578125" style="31" bestFit="1" customWidth="1"/>
    <col min="5908" max="5908" width="11.7109375" style="31" customWidth="1"/>
    <col min="5909" max="5909" width="0" style="31" hidden="1" customWidth="1"/>
    <col min="5910" max="5910" width="3.7109375" style="31" customWidth="1"/>
    <col min="5911" max="5911" width="11.140625" style="31" bestFit="1" customWidth="1"/>
    <col min="5912" max="5913" width="10.5703125" style="31"/>
    <col min="5914" max="5914" width="13.42578125" style="31" customWidth="1"/>
    <col min="5915" max="6134" width="10.5703125" style="31"/>
    <col min="6135" max="6142" width="0" style="31" hidden="1" customWidth="1"/>
    <col min="6143" max="6145" width="3.7109375" style="31" customWidth="1"/>
    <col min="6146" max="6146" width="12.7109375" style="31" customWidth="1"/>
    <col min="6147" max="6147" width="47.42578125" style="31" customWidth="1"/>
    <col min="6148" max="6148" width="5.5703125" style="31" customWidth="1"/>
    <col min="6149" max="6150" width="3.7109375" style="31" customWidth="1"/>
    <col min="6151" max="6151" width="22" style="31" customWidth="1"/>
    <col min="6152" max="6152" width="5.5703125" style="31" customWidth="1"/>
    <col min="6153" max="6154" width="3.7109375" style="31" customWidth="1"/>
    <col min="6155" max="6155" width="22" style="31" customWidth="1"/>
    <col min="6156" max="6156" width="5.5703125" style="31" customWidth="1"/>
    <col min="6157" max="6158" width="3.7109375" style="31" customWidth="1"/>
    <col min="6159" max="6159" width="22" style="31" customWidth="1"/>
    <col min="6160" max="6161" width="15.7109375" style="31" customWidth="1"/>
    <col min="6162" max="6162" width="11.7109375" style="31" customWidth="1"/>
    <col min="6163" max="6163" width="6.42578125" style="31" bestFit="1" customWidth="1"/>
    <col min="6164" max="6164" width="11.7109375" style="31" customWidth="1"/>
    <col min="6165" max="6165" width="0" style="31" hidden="1" customWidth="1"/>
    <col min="6166" max="6166" width="3.7109375" style="31" customWidth="1"/>
    <col min="6167" max="6167" width="11.140625" style="31" bestFit="1" customWidth="1"/>
    <col min="6168" max="6169" width="10.5703125" style="31"/>
    <col min="6170" max="6170" width="13.42578125" style="31" customWidth="1"/>
    <col min="6171" max="6390" width="10.5703125" style="31"/>
    <col min="6391" max="6398" width="0" style="31" hidden="1" customWidth="1"/>
    <col min="6399" max="6401" width="3.7109375" style="31" customWidth="1"/>
    <col min="6402" max="6402" width="12.7109375" style="31" customWidth="1"/>
    <col min="6403" max="6403" width="47.42578125" style="31" customWidth="1"/>
    <col min="6404" max="6404" width="5.5703125" style="31" customWidth="1"/>
    <col min="6405" max="6406" width="3.7109375" style="31" customWidth="1"/>
    <col min="6407" max="6407" width="22" style="31" customWidth="1"/>
    <col min="6408" max="6408" width="5.5703125" style="31" customWidth="1"/>
    <col min="6409" max="6410" width="3.7109375" style="31" customWidth="1"/>
    <col min="6411" max="6411" width="22" style="31" customWidth="1"/>
    <col min="6412" max="6412" width="5.5703125" style="31" customWidth="1"/>
    <col min="6413" max="6414" width="3.7109375" style="31" customWidth="1"/>
    <col min="6415" max="6415" width="22" style="31" customWidth="1"/>
    <col min="6416" max="6417" width="15.7109375" style="31" customWidth="1"/>
    <col min="6418" max="6418" width="11.7109375" style="31" customWidth="1"/>
    <col min="6419" max="6419" width="6.42578125" style="31" bestFit="1" customWidth="1"/>
    <col min="6420" max="6420" width="11.7109375" style="31" customWidth="1"/>
    <col min="6421" max="6421" width="0" style="31" hidden="1" customWidth="1"/>
    <col min="6422" max="6422" width="3.7109375" style="31" customWidth="1"/>
    <col min="6423" max="6423" width="11.140625" style="31" bestFit="1" customWidth="1"/>
    <col min="6424" max="6425" width="10.5703125" style="31"/>
    <col min="6426" max="6426" width="13.42578125" style="31" customWidth="1"/>
    <col min="6427" max="6646" width="10.5703125" style="31"/>
    <col min="6647" max="6654" width="0" style="31" hidden="1" customWidth="1"/>
    <col min="6655" max="6657" width="3.7109375" style="31" customWidth="1"/>
    <col min="6658" max="6658" width="12.7109375" style="31" customWidth="1"/>
    <col min="6659" max="6659" width="47.42578125" style="31" customWidth="1"/>
    <col min="6660" max="6660" width="5.5703125" style="31" customWidth="1"/>
    <col min="6661" max="6662" width="3.7109375" style="31" customWidth="1"/>
    <col min="6663" max="6663" width="22" style="31" customWidth="1"/>
    <col min="6664" max="6664" width="5.5703125" style="31" customWidth="1"/>
    <col min="6665" max="6666" width="3.7109375" style="31" customWidth="1"/>
    <col min="6667" max="6667" width="22" style="31" customWidth="1"/>
    <col min="6668" max="6668" width="5.5703125" style="31" customWidth="1"/>
    <col min="6669" max="6670" width="3.7109375" style="31" customWidth="1"/>
    <col min="6671" max="6671" width="22" style="31" customWidth="1"/>
    <col min="6672" max="6673" width="15.7109375" style="31" customWidth="1"/>
    <col min="6674" max="6674" width="11.7109375" style="31" customWidth="1"/>
    <col min="6675" max="6675" width="6.42578125" style="31" bestFit="1" customWidth="1"/>
    <col min="6676" max="6676" width="11.7109375" style="31" customWidth="1"/>
    <col min="6677" max="6677" width="0" style="31" hidden="1" customWidth="1"/>
    <col min="6678" max="6678" width="3.7109375" style="31" customWidth="1"/>
    <col min="6679" max="6679" width="11.140625" style="31" bestFit="1" customWidth="1"/>
    <col min="6680" max="6681" width="10.5703125" style="31"/>
    <col min="6682" max="6682" width="13.42578125" style="31" customWidth="1"/>
    <col min="6683" max="6902" width="10.5703125" style="31"/>
    <col min="6903" max="6910" width="0" style="31" hidden="1" customWidth="1"/>
    <col min="6911" max="6913" width="3.7109375" style="31" customWidth="1"/>
    <col min="6914" max="6914" width="12.7109375" style="31" customWidth="1"/>
    <col min="6915" max="6915" width="47.42578125" style="31" customWidth="1"/>
    <col min="6916" max="6916" width="5.5703125" style="31" customWidth="1"/>
    <col min="6917" max="6918" width="3.7109375" style="31" customWidth="1"/>
    <col min="6919" max="6919" width="22" style="31" customWidth="1"/>
    <col min="6920" max="6920" width="5.5703125" style="31" customWidth="1"/>
    <col min="6921" max="6922" width="3.7109375" style="31" customWidth="1"/>
    <col min="6923" max="6923" width="22" style="31" customWidth="1"/>
    <col min="6924" max="6924" width="5.5703125" style="31" customWidth="1"/>
    <col min="6925" max="6926" width="3.7109375" style="31" customWidth="1"/>
    <col min="6927" max="6927" width="22" style="31" customWidth="1"/>
    <col min="6928" max="6929" width="15.7109375" style="31" customWidth="1"/>
    <col min="6930" max="6930" width="11.7109375" style="31" customWidth="1"/>
    <col min="6931" max="6931" width="6.42578125" style="31" bestFit="1" customWidth="1"/>
    <col min="6932" max="6932" width="11.7109375" style="31" customWidth="1"/>
    <col min="6933" max="6933" width="0" style="31" hidden="1" customWidth="1"/>
    <col min="6934" max="6934" width="3.7109375" style="31" customWidth="1"/>
    <col min="6935" max="6935" width="11.140625" style="31" bestFit="1" customWidth="1"/>
    <col min="6936" max="6937" width="10.5703125" style="31"/>
    <col min="6938" max="6938" width="13.42578125" style="31" customWidth="1"/>
    <col min="6939" max="7158" width="10.5703125" style="31"/>
    <col min="7159" max="7166" width="0" style="31" hidden="1" customWidth="1"/>
    <col min="7167" max="7169" width="3.7109375" style="31" customWidth="1"/>
    <col min="7170" max="7170" width="12.7109375" style="31" customWidth="1"/>
    <col min="7171" max="7171" width="47.42578125" style="31" customWidth="1"/>
    <col min="7172" max="7172" width="5.5703125" style="31" customWidth="1"/>
    <col min="7173" max="7174" width="3.7109375" style="31" customWidth="1"/>
    <col min="7175" max="7175" width="22" style="31" customWidth="1"/>
    <col min="7176" max="7176" width="5.5703125" style="31" customWidth="1"/>
    <col min="7177" max="7178" width="3.7109375" style="31" customWidth="1"/>
    <col min="7179" max="7179" width="22" style="31" customWidth="1"/>
    <col min="7180" max="7180" width="5.5703125" style="31" customWidth="1"/>
    <col min="7181" max="7182" width="3.7109375" style="31" customWidth="1"/>
    <col min="7183" max="7183" width="22" style="31" customWidth="1"/>
    <col min="7184" max="7185" width="15.7109375" style="31" customWidth="1"/>
    <col min="7186" max="7186" width="11.7109375" style="31" customWidth="1"/>
    <col min="7187" max="7187" width="6.42578125" style="31" bestFit="1" customWidth="1"/>
    <col min="7188" max="7188" width="11.7109375" style="31" customWidth="1"/>
    <col min="7189" max="7189" width="0" style="31" hidden="1" customWidth="1"/>
    <col min="7190" max="7190" width="3.7109375" style="31" customWidth="1"/>
    <col min="7191" max="7191" width="11.140625" style="31" bestFit="1" customWidth="1"/>
    <col min="7192" max="7193" width="10.5703125" style="31"/>
    <col min="7194" max="7194" width="13.42578125" style="31" customWidth="1"/>
    <col min="7195" max="7414" width="10.5703125" style="31"/>
    <col min="7415" max="7422" width="0" style="31" hidden="1" customWidth="1"/>
    <col min="7423" max="7425" width="3.7109375" style="31" customWidth="1"/>
    <col min="7426" max="7426" width="12.7109375" style="31" customWidth="1"/>
    <col min="7427" max="7427" width="47.42578125" style="31" customWidth="1"/>
    <col min="7428" max="7428" width="5.5703125" style="31" customWidth="1"/>
    <col min="7429" max="7430" width="3.7109375" style="31" customWidth="1"/>
    <col min="7431" max="7431" width="22" style="31" customWidth="1"/>
    <col min="7432" max="7432" width="5.5703125" style="31" customWidth="1"/>
    <col min="7433" max="7434" width="3.7109375" style="31" customWidth="1"/>
    <col min="7435" max="7435" width="22" style="31" customWidth="1"/>
    <col min="7436" max="7436" width="5.5703125" style="31" customWidth="1"/>
    <col min="7437" max="7438" width="3.7109375" style="31" customWidth="1"/>
    <col min="7439" max="7439" width="22" style="31" customWidth="1"/>
    <col min="7440" max="7441" width="15.7109375" style="31" customWidth="1"/>
    <col min="7442" max="7442" width="11.7109375" style="31" customWidth="1"/>
    <col min="7443" max="7443" width="6.42578125" style="31" bestFit="1" customWidth="1"/>
    <col min="7444" max="7444" width="11.7109375" style="31" customWidth="1"/>
    <col min="7445" max="7445" width="0" style="31" hidden="1" customWidth="1"/>
    <col min="7446" max="7446" width="3.7109375" style="31" customWidth="1"/>
    <col min="7447" max="7447" width="11.140625" style="31" bestFit="1" customWidth="1"/>
    <col min="7448" max="7449" width="10.5703125" style="31"/>
    <col min="7450" max="7450" width="13.42578125" style="31" customWidth="1"/>
    <col min="7451" max="7670" width="10.5703125" style="31"/>
    <col min="7671" max="7678" width="0" style="31" hidden="1" customWidth="1"/>
    <col min="7679" max="7681" width="3.7109375" style="31" customWidth="1"/>
    <col min="7682" max="7682" width="12.7109375" style="31" customWidth="1"/>
    <col min="7683" max="7683" width="47.42578125" style="31" customWidth="1"/>
    <col min="7684" max="7684" width="5.5703125" style="31" customWidth="1"/>
    <col min="7685" max="7686" width="3.7109375" style="31" customWidth="1"/>
    <col min="7687" max="7687" width="22" style="31" customWidth="1"/>
    <col min="7688" max="7688" width="5.5703125" style="31" customWidth="1"/>
    <col min="7689" max="7690" width="3.7109375" style="31" customWidth="1"/>
    <col min="7691" max="7691" width="22" style="31" customWidth="1"/>
    <col min="7692" max="7692" width="5.5703125" style="31" customWidth="1"/>
    <col min="7693" max="7694" width="3.7109375" style="31" customWidth="1"/>
    <col min="7695" max="7695" width="22" style="31" customWidth="1"/>
    <col min="7696" max="7697" width="15.7109375" style="31" customWidth="1"/>
    <col min="7698" max="7698" width="11.7109375" style="31" customWidth="1"/>
    <col min="7699" max="7699" width="6.42578125" style="31" bestFit="1" customWidth="1"/>
    <col min="7700" max="7700" width="11.7109375" style="31" customWidth="1"/>
    <col min="7701" max="7701" width="0" style="31" hidden="1" customWidth="1"/>
    <col min="7702" max="7702" width="3.7109375" style="31" customWidth="1"/>
    <col min="7703" max="7703" width="11.140625" style="31" bestFit="1" customWidth="1"/>
    <col min="7704" max="7705" width="10.5703125" style="31"/>
    <col min="7706" max="7706" width="13.42578125" style="31" customWidth="1"/>
    <col min="7707" max="7926" width="10.5703125" style="31"/>
    <col min="7927" max="7934" width="0" style="31" hidden="1" customWidth="1"/>
    <col min="7935" max="7937" width="3.7109375" style="31" customWidth="1"/>
    <col min="7938" max="7938" width="12.7109375" style="31" customWidth="1"/>
    <col min="7939" max="7939" width="47.42578125" style="31" customWidth="1"/>
    <col min="7940" max="7940" width="5.5703125" style="31" customWidth="1"/>
    <col min="7941" max="7942" width="3.7109375" style="31" customWidth="1"/>
    <col min="7943" max="7943" width="22" style="31" customWidth="1"/>
    <col min="7944" max="7944" width="5.5703125" style="31" customWidth="1"/>
    <col min="7945" max="7946" width="3.7109375" style="31" customWidth="1"/>
    <col min="7947" max="7947" width="22" style="31" customWidth="1"/>
    <col min="7948" max="7948" width="5.5703125" style="31" customWidth="1"/>
    <col min="7949" max="7950" width="3.7109375" style="31" customWidth="1"/>
    <col min="7951" max="7951" width="22" style="31" customWidth="1"/>
    <col min="7952" max="7953" width="15.7109375" style="31" customWidth="1"/>
    <col min="7954" max="7954" width="11.7109375" style="31" customWidth="1"/>
    <col min="7955" max="7955" width="6.42578125" style="31" bestFit="1" customWidth="1"/>
    <col min="7956" max="7956" width="11.7109375" style="31" customWidth="1"/>
    <col min="7957" max="7957" width="0" style="31" hidden="1" customWidth="1"/>
    <col min="7958" max="7958" width="3.7109375" style="31" customWidth="1"/>
    <col min="7959" max="7959" width="11.140625" style="31" bestFit="1" customWidth="1"/>
    <col min="7960" max="7961" width="10.5703125" style="31"/>
    <col min="7962" max="7962" width="13.42578125" style="31" customWidth="1"/>
    <col min="7963" max="8182" width="10.5703125" style="31"/>
    <col min="8183" max="8190" width="0" style="31" hidden="1" customWidth="1"/>
    <col min="8191" max="8193" width="3.7109375" style="31" customWidth="1"/>
    <col min="8194" max="8194" width="12.7109375" style="31" customWidth="1"/>
    <col min="8195" max="8195" width="47.42578125" style="31" customWidth="1"/>
    <col min="8196" max="8196" width="5.5703125" style="31" customWidth="1"/>
    <col min="8197" max="8198" width="3.7109375" style="31" customWidth="1"/>
    <col min="8199" max="8199" width="22" style="31" customWidth="1"/>
    <col min="8200" max="8200" width="5.5703125" style="31" customWidth="1"/>
    <col min="8201" max="8202" width="3.7109375" style="31" customWidth="1"/>
    <col min="8203" max="8203" width="22" style="31" customWidth="1"/>
    <col min="8204" max="8204" width="5.5703125" style="31" customWidth="1"/>
    <col min="8205" max="8206" width="3.7109375" style="31" customWidth="1"/>
    <col min="8207" max="8207" width="22" style="31" customWidth="1"/>
    <col min="8208" max="8209" width="15.7109375" style="31" customWidth="1"/>
    <col min="8210" max="8210" width="11.7109375" style="31" customWidth="1"/>
    <col min="8211" max="8211" width="6.42578125" style="31" bestFit="1" customWidth="1"/>
    <col min="8212" max="8212" width="11.7109375" style="31" customWidth="1"/>
    <col min="8213" max="8213" width="0" style="31" hidden="1" customWidth="1"/>
    <col min="8214" max="8214" width="3.7109375" style="31" customWidth="1"/>
    <col min="8215" max="8215" width="11.140625" style="31" bestFit="1" customWidth="1"/>
    <col min="8216" max="8217" width="10.5703125" style="31"/>
    <col min="8218" max="8218" width="13.42578125" style="31" customWidth="1"/>
    <col min="8219" max="8438" width="10.5703125" style="31"/>
    <col min="8439" max="8446" width="0" style="31" hidden="1" customWidth="1"/>
    <col min="8447" max="8449" width="3.7109375" style="31" customWidth="1"/>
    <col min="8450" max="8450" width="12.7109375" style="31" customWidth="1"/>
    <col min="8451" max="8451" width="47.42578125" style="31" customWidth="1"/>
    <col min="8452" max="8452" width="5.5703125" style="31" customWidth="1"/>
    <col min="8453" max="8454" width="3.7109375" style="31" customWidth="1"/>
    <col min="8455" max="8455" width="22" style="31" customWidth="1"/>
    <col min="8456" max="8456" width="5.5703125" style="31" customWidth="1"/>
    <col min="8457" max="8458" width="3.7109375" style="31" customWidth="1"/>
    <col min="8459" max="8459" width="22" style="31" customWidth="1"/>
    <col min="8460" max="8460" width="5.5703125" style="31" customWidth="1"/>
    <col min="8461" max="8462" width="3.7109375" style="31" customWidth="1"/>
    <col min="8463" max="8463" width="22" style="31" customWidth="1"/>
    <col min="8464" max="8465" width="15.7109375" style="31" customWidth="1"/>
    <col min="8466" max="8466" width="11.7109375" style="31" customWidth="1"/>
    <col min="8467" max="8467" width="6.42578125" style="31" bestFit="1" customWidth="1"/>
    <col min="8468" max="8468" width="11.7109375" style="31" customWidth="1"/>
    <col min="8469" max="8469" width="0" style="31" hidden="1" customWidth="1"/>
    <col min="8470" max="8470" width="3.7109375" style="31" customWidth="1"/>
    <col min="8471" max="8471" width="11.140625" style="31" bestFit="1" customWidth="1"/>
    <col min="8472" max="8473" width="10.5703125" style="31"/>
    <col min="8474" max="8474" width="13.42578125" style="31" customWidth="1"/>
    <col min="8475" max="8694" width="10.5703125" style="31"/>
    <col min="8695" max="8702" width="0" style="31" hidden="1" customWidth="1"/>
    <col min="8703" max="8705" width="3.7109375" style="31" customWidth="1"/>
    <col min="8706" max="8706" width="12.7109375" style="31" customWidth="1"/>
    <col min="8707" max="8707" width="47.42578125" style="31" customWidth="1"/>
    <col min="8708" max="8708" width="5.5703125" style="31" customWidth="1"/>
    <col min="8709" max="8710" width="3.7109375" style="31" customWidth="1"/>
    <col min="8711" max="8711" width="22" style="31" customWidth="1"/>
    <col min="8712" max="8712" width="5.5703125" style="31" customWidth="1"/>
    <col min="8713" max="8714" width="3.7109375" style="31" customWidth="1"/>
    <col min="8715" max="8715" width="22" style="31" customWidth="1"/>
    <col min="8716" max="8716" width="5.5703125" style="31" customWidth="1"/>
    <col min="8717" max="8718" width="3.7109375" style="31" customWidth="1"/>
    <col min="8719" max="8719" width="22" style="31" customWidth="1"/>
    <col min="8720" max="8721" width="15.7109375" style="31" customWidth="1"/>
    <col min="8722" max="8722" width="11.7109375" style="31" customWidth="1"/>
    <col min="8723" max="8723" width="6.42578125" style="31" bestFit="1" customWidth="1"/>
    <col min="8724" max="8724" width="11.7109375" style="31" customWidth="1"/>
    <col min="8725" max="8725" width="0" style="31" hidden="1" customWidth="1"/>
    <col min="8726" max="8726" width="3.7109375" style="31" customWidth="1"/>
    <col min="8727" max="8727" width="11.140625" style="31" bestFit="1" customWidth="1"/>
    <col min="8728" max="8729" width="10.5703125" style="31"/>
    <col min="8730" max="8730" width="13.42578125" style="31" customWidth="1"/>
    <col min="8731" max="8950" width="10.5703125" style="31"/>
    <col min="8951" max="8958" width="0" style="31" hidden="1" customWidth="1"/>
    <col min="8959" max="8961" width="3.7109375" style="31" customWidth="1"/>
    <col min="8962" max="8962" width="12.7109375" style="31" customWidth="1"/>
    <col min="8963" max="8963" width="47.42578125" style="31" customWidth="1"/>
    <col min="8964" max="8964" width="5.5703125" style="31" customWidth="1"/>
    <col min="8965" max="8966" width="3.7109375" style="31" customWidth="1"/>
    <col min="8967" max="8967" width="22" style="31" customWidth="1"/>
    <col min="8968" max="8968" width="5.5703125" style="31" customWidth="1"/>
    <col min="8969" max="8970" width="3.7109375" style="31" customWidth="1"/>
    <col min="8971" max="8971" width="22" style="31" customWidth="1"/>
    <col min="8972" max="8972" width="5.5703125" style="31" customWidth="1"/>
    <col min="8973" max="8974" width="3.7109375" style="31" customWidth="1"/>
    <col min="8975" max="8975" width="22" style="31" customWidth="1"/>
    <col min="8976" max="8977" width="15.7109375" style="31" customWidth="1"/>
    <col min="8978" max="8978" width="11.7109375" style="31" customWidth="1"/>
    <col min="8979" max="8979" width="6.42578125" style="31" bestFit="1" customWidth="1"/>
    <col min="8980" max="8980" width="11.7109375" style="31" customWidth="1"/>
    <col min="8981" max="8981" width="0" style="31" hidden="1" customWidth="1"/>
    <col min="8982" max="8982" width="3.7109375" style="31" customWidth="1"/>
    <col min="8983" max="8983" width="11.140625" style="31" bestFit="1" customWidth="1"/>
    <col min="8984" max="8985" width="10.5703125" style="31"/>
    <col min="8986" max="8986" width="13.42578125" style="31" customWidth="1"/>
    <col min="8987" max="9206" width="10.5703125" style="31"/>
    <col min="9207" max="9214" width="0" style="31" hidden="1" customWidth="1"/>
    <col min="9215" max="9217" width="3.7109375" style="31" customWidth="1"/>
    <col min="9218" max="9218" width="12.7109375" style="31" customWidth="1"/>
    <col min="9219" max="9219" width="47.42578125" style="31" customWidth="1"/>
    <col min="9220" max="9220" width="5.5703125" style="31" customWidth="1"/>
    <col min="9221" max="9222" width="3.7109375" style="31" customWidth="1"/>
    <col min="9223" max="9223" width="22" style="31" customWidth="1"/>
    <col min="9224" max="9224" width="5.5703125" style="31" customWidth="1"/>
    <col min="9225" max="9226" width="3.7109375" style="31" customWidth="1"/>
    <col min="9227" max="9227" width="22" style="31" customWidth="1"/>
    <col min="9228" max="9228" width="5.5703125" style="31" customWidth="1"/>
    <col min="9229" max="9230" width="3.7109375" style="31" customWidth="1"/>
    <col min="9231" max="9231" width="22" style="31" customWidth="1"/>
    <col min="9232" max="9233" width="15.7109375" style="31" customWidth="1"/>
    <col min="9234" max="9234" width="11.7109375" style="31" customWidth="1"/>
    <col min="9235" max="9235" width="6.42578125" style="31" bestFit="1" customWidth="1"/>
    <col min="9236" max="9236" width="11.7109375" style="31" customWidth="1"/>
    <col min="9237" max="9237" width="0" style="31" hidden="1" customWidth="1"/>
    <col min="9238" max="9238" width="3.7109375" style="31" customWidth="1"/>
    <col min="9239" max="9239" width="11.140625" style="31" bestFit="1" customWidth="1"/>
    <col min="9240" max="9241" width="10.5703125" style="31"/>
    <col min="9242" max="9242" width="13.42578125" style="31" customWidth="1"/>
    <col min="9243" max="9462" width="10.5703125" style="31"/>
    <col min="9463" max="9470" width="0" style="31" hidden="1" customWidth="1"/>
    <col min="9471" max="9473" width="3.7109375" style="31" customWidth="1"/>
    <col min="9474" max="9474" width="12.7109375" style="31" customWidth="1"/>
    <col min="9475" max="9475" width="47.42578125" style="31" customWidth="1"/>
    <col min="9476" max="9476" width="5.5703125" style="31" customWidth="1"/>
    <col min="9477" max="9478" width="3.7109375" style="31" customWidth="1"/>
    <col min="9479" max="9479" width="22" style="31" customWidth="1"/>
    <col min="9480" max="9480" width="5.5703125" style="31" customWidth="1"/>
    <col min="9481" max="9482" width="3.7109375" style="31" customWidth="1"/>
    <col min="9483" max="9483" width="22" style="31" customWidth="1"/>
    <col min="9484" max="9484" width="5.5703125" style="31" customWidth="1"/>
    <col min="9485" max="9486" width="3.7109375" style="31" customWidth="1"/>
    <col min="9487" max="9487" width="22" style="31" customWidth="1"/>
    <col min="9488" max="9489" width="15.7109375" style="31" customWidth="1"/>
    <col min="9490" max="9490" width="11.7109375" style="31" customWidth="1"/>
    <col min="9491" max="9491" width="6.42578125" style="31" bestFit="1" customWidth="1"/>
    <col min="9492" max="9492" width="11.7109375" style="31" customWidth="1"/>
    <col min="9493" max="9493" width="0" style="31" hidden="1" customWidth="1"/>
    <col min="9494" max="9494" width="3.7109375" style="31" customWidth="1"/>
    <col min="9495" max="9495" width="11.140625" style="31" bestFit="1" customWidth="1"/>
    <col min="9496" max="9497" width="10.5703125" style="31"/>
    <col min="9498" max="9498" width="13.42578125" style="31" customWidth="1"/>
    <col min="9499" max="9718" width="10.5703125" style="31"/>
    <col min="9719" max="9726" width="0" style="31" hidden="1" customWidth="1"/>
    <col min="9727" max="9729" width="3.7109375" style="31" customWidth="1"/>
    <col min="9730" max="9730" width="12.7109375" style="31" customWidth="1"/>
    <col min="9731" max="9731" width="47.42578125" style="31" customWidth="1"/>
    <col min="9732" max="9732" width="5.5703125" style="31" customWidth="1"/>
    <col min="9733" max="9734" width="3.7109375" style="31" customWidth="1"/>
    <col min="9735" max="9735" width="22" style="31" customWidth="1"/>
    <col min="9736" max="9736" width="5.5703125" style="31" customWidth="1"/>
    <col min="9737" max="9738" width="3.7109375" style="31" customWidth="1"/>
    <col min="9739" max="9739" width="22" style="31" customWidth="1"/>
    <col min="9740" max="9740" width="5.5703125" style="31" customWidth="1"/>
    <col min="9741" max="9742" width="3.7109375" style="31" customWidth="1"/>
    <col min="9743" max="9743" width="22" style="31" customWidth="1"/>
    <col min="9744" max="9745" width="15.7109375" style="31" customWidth="1"/>
    <col min="9746" max="9746" width="11.7109375" style="31" customWidth="1"/>
    <col min="9747" max="9747" width="6.42578125" style="31" bestFit="1" customWidth="1"/>
    <col min="9748" max="9748" width="11.7109375" style="31" customWidth="1"/>
    <col min="9749" max="9749" width="0" style="31" hidden="1" customWidth="1"/>
    <col min="9750" max="9750" width="3.7109375" style="31" customWidth="1"/>
    <col min="9751" max="9751" width="11.140625" style="31" bestFit="1" customWidth="1"/>
    <col min="9752" max="9753" width="10.5703125" style="31"/>
    <col min="9754" max="9754" width="13.42578125" style="31" customWidth="1"/>
    <col min="9755" max="9974" width="10.5703125" style="31"/>
    <col min="9975" max="9982" width="0" style="31" hidden="1" customWidth="1"/>
    <col min="9983" max="9985" width="3.7109375" style="31" customWidth="1"/>
    <col min="9986" max="9986" width="12.7109375" style="31" customWidth="1"/>
    <col min="9987" max="9987" width="47.42578125" style="31" customWidth="1"/>
    <col min="9988" max="9988" width="5.5703125" style="31" customWidth="1"/>
    <col min="9989" max="9990" width="3.7109375" style="31" customWidth="1"/>
    <col min="9991" max="9991" width="22" style="31" customWidth="1"/>
    <col min="9992" max="9992" width="5.5703125" style="31" customWidth="1"/>
    <col min="9993" max="9994" width="3.7109375" style="31" customWidth="1"/>
    <col min="9995" max="9995" width="22" style="31" customWidth="1"/>
    <col min="9996" max="9996" width="5.5703125" style="31" customWidth="1"/>
    <col min="9997" max="9998" width="3.7109375" style="31" customWidth="1"/>
    <col min="9999" max="9999" width="22" style="31" customWidth="1"/>
    <col min="10000" max="10001" width="15.7109375" style="31" customWidth="1"/>
    <col min="10002" max="10002" width="11.7109375" style="31" customWidth="1"/>
    <col min="10003" max="10003" width="6.42578125" style="31" bestFit="1" customWidth="1"/>
    <col min="10004" max="10004" width="11.7109375" style="31" customWidth="1"/>
    <col min="10005" max="10005" width="0" style="31" hidden="1" customWidth="1"/>
    <col min="10006" max="10006" width="3.7109375" style="31" customWidth="1"/>
    <col min="10007" max="10007" width="11.140625" style="31" bestFit="1" customWidth="1"/>
    <col min="10008" max="10009" width="10.5703125" style="31"/>
    <col min="10010" max="10010" width="13.42578125" style="31" customWidth="1"/>
    <col min="10011" max="10230" width="10.5703125" style="31"/>
    <col min="10231" max="10238" width="0" style="31" hidden="1" customWidth="1"/>
    <col min="10239" max="10241" width="3.7109375" style="31" customWidth="1"/>
    <col min="10242" max="10242" width="12.7109375" style="31" customWidth="1"/>
    <col min="10243" max="10243" width="47.42578125" style="31" customWidth="1"/>
    <col min="10244" max="10244" width="5.5703125" style="31" customWidth="1"/>
    <col min="10245" max="10246" width="3.7109375" style="31" customWidth="1"/>
    <col min="10247" max="10247" width="22" style="31" customWidth="1"/>
    <col min="10248" max="10248" width="5.5703125" style="31" customWidth="1"/>
    <col min="10249" max="10250" width="3.7109375" style="31" customWidth="1"/>
    <col min="10251" max="10251" width="22" style="31" customWidth="1"/>
    <col min="10252" max="10252" width="5.5703125" style="31" customWidth="1"/>
    <col min="10253" max="10254" width="3.7109375" style="31" customWidth="1"/>
    <col min="10255" max="10255" width="22" style="31" customWidth="1"/>
    <col min="10256" max="10257" width="15.7109375" style="31" customWidth="1"/>
    <col min="10258" max="10258" width="11.7109375" style="31" customWidth="1"/>
    <col min="10259" max="10259" width="6.42578125" style="31" bestFit="1" customWidth="1"/>
    <col min="10260" max="10260" width="11.7109375" style="31" customWidth="1"/>
    <col min="10261" max="10261" width="0" style="31" hidden="1" customWidth="1"/>
    <col min="10262" max="10262" width="3.7109375" style="31" customWidth="1"/>
    <col min="10263" max="10263" width="11.140625" style="31" bestFit="1" customWidth="1"/>
    <col min="10264" max="10265" width="10.5703125" style="31"/>
    <col min="10266" max="10266" width="13.42578125" style="31" customWidth="1"/>
    <col min="10267" max="10486" width="10.5703125" style="31"/>
    <col min="10487" max="10494" width="0" style="31" hidden="1" customWidth="1"/>
    <col min="10495" max="10497" width="3.7109375" style="31" customWidth="1"/>
    <col min="10498" max="10498" width="12.7109375" style="31" customWidth="1"/>
    <col min="10499" max="10499" width="47.42578125" style="31" customWidth="1"/>
    <col min="10500" max="10500" width="5.5703125" style="31" customWidth="1"/>
    <col min="10501" max="10502" width="3.7109375" style="31" customWidth="1"/>
    <col min="10503" max="10503" width="22" style="31" customWidth="1"/>
    <col min="10504" max="10504" width="5.5703125" style="31" customWidth="1"/>
    <col min="10505" max="10506" width="3.7109375" style="31" customWidth="1"/>
    <col min="10507" max="10507" width="22" style="31" customWidth="1"/>
    <col min="10508" max="10508" width="5.5703125" style="31" customWidth="1"/>
    <col min="10509" max="10510" width="3.7109375" style="31" customWidth="1"/>
    <col min="10511" max="10511" width="22" style="31" customWidth="1"/>
    <col min="10512" max="10513" width="15.7109375" style="31" customWidth="1"/>
    <col min="10514" max="10514" width="11.7109375" style="31" customWidth="1"/>
    <col min="10515" max="10515" width="6.42578125" style="31" bestFit="1" customWidth="1"/>
    <col min="10516" max="10516" width="11.7109375" style="31" customWidth="1"/>
    <col min="10517" max="10517" width="0" style="31" hidden="1" customWidth="1"/>
    <col min="10518" max="10518" width="3.7109375" style="31" customWidth="1"/>
    <col min="10519" max="10519" width="11.140625" style="31" bestFit="1" customWidth="1"/>
    <col min="10520" max="10521" width="10.5703125" style="31"/>
    <col min="10522" max="10522" width="13.42578125" style="31" customWidth="1"/>
    <col min="10523" max="10742" width="10.5703125" style="31"/>
    <col min="10743" max="10750" width="0" style="31" hidden="1" customWidth="1"/>
    <col min="10751" max="10753" width="3.7109375" style="31" customWidth="1"/>
    <col min="10754" max="10754" width="12.7109375" style="31" customWidth="1"/>
    <col min="10755" max="10755" width="47.42578125" style="31" customWidth="1"/>
    <col min="10756" max="10756" width="5.5703125" style="31" customWidth="1"/>
    <col min="10757" max="10758" width="3.7109375" style="31" customWidth="1"/>
    <col min="10759" max="10759" width="22" style="31" customWidth="1"/>
    <col min="10760" max="10760" width="5.5703125" style="31" customWidth="1"/>
    <col min="10761" max="10762" width="3.7109375" style="31" customWidth="1"/>
    <col min="10763" max="10763" width="22" style="31" customWidth="1"/>
    <col min="10764" max="10764" width="5.5703125" style="31" customWidth="1"/>
    <col min="10765" max="10766" width="3.7109375" style="31" customWidth="1"/>
    <col min="10767" max="10767" width="22" style="31" customWidth="1"/>
    <col min="10768" max="10769" width="15.7109375" style="31" customWidth="1"/>
    <col min="10770" max="10770" width="11.7109375" style="31" customWidth="1"/>
    <col min="10771" max="10771" width="6.42578125" style="31" bestFit="1" customWidth="1"/>
    <col min="10772" max="10772" width="11.7109375" style="31" customWidth="1"/>
    <col min="10773" max="10773" width="0" style="31" hidden="1" customWidth="1"/>
    <col min="10774" max="10774" width="3.7109375" style="31" customWidth="1"/>
    <col min="10775" max="10775" width="11.140625" style="31" bestFit="1" customWidth="1"/>
    <col min="10776" max="10777" width="10.5703125" style="31"/>
    <col min="10778" max="10778" width="13.42578125" style="31" customWidth="1"/>
    <col min="10779" max="10998" width="10.5703125" style="31"/>
    <col min="10999" max="11006" width="0" style="31" hidden="1" customWidth="1"/>
    <col min="11007" max="11009" width="3.7109375" style="31" customWidth="1"/>
    <col min="11010" max="11010" width="12.7109375" style="31" customWidth="1"/>
    <col min="11011" max="11011" width="47.42578125" style="31" customWidth="1"/>
    <col min="11012" max="11012" width="5.5703125" style="31" customWidth="1"/>
    <col min="11013" max="11014" width="3.7109375" style="31" customWidth="1"/>
    <col min="11015" max="11015" width="22" style="31" customWidth="1"/>
    <col min="11016" max="11016" width="5.5703125" style="31" customWidth="1"/>
    <col min="11017" max="11018" width="3.7109375" style="31" customWidth="1"/>
    <col min="11019" max="11019" width="22" style="31" customWidth="1"/>
    <col min="11020" max="11020" width="5.5703125" style="31" customWidth="1"/>
    <col min="11021" max="11022" width="3.7109375" style="31" customWidth="1"/>
    <col min="11023" max="11023" width="22" style="31" customWidth="1"/>
    <col min="11024" max="11025" width="15.7109375" style="31" customWidth="1"/>
    <col min="11026" max="11026" width="11.7109375" style="31" customWidth="1"/>
    <col min="11027" max="11027" width="6.42578125" style="31" bestFit="1" customWidth="1"/>
    <col min="11028" max="11028" width="11.7109375" style="31" customWidth="1"/>
    <col min="11029" max="11029" width="0" style="31" hidden="1" customWidth="1"/>
    <col min="11030" max="11030" width="3.7109375" style="31" customWidth="1"/>
    <col min="11031" max="11031" width="11.140625" style="31" bestFit="1" customWidth="1"/>
    <col min="11032" max="11033" width="10.5703125" style="31"/>
    <col min="11034" max="11034" width="13.42578125" style="31" customWidth="1"/>
    <col min="11035" max="11254" width="10.5703125" style="31"/>
    <col min="11255" max="11262" width="0" style="31" hidden="1" customWidth="1"/>
    <col min="11263" max="11265" width="3.7109375" style="31" customWidth="1"/>
    <col min="11266" max="11266" width="12.7109375" style="31" customWidth="1"/>
    <col min="11267" max="11267" width="47.42578125" style="31" customWidth="1"/>
    <col min="11268" max="11268" width="5.5703125" style="31" customWidth="1"/>
    <col min="11269" max="11270" width="3.7109375" style="31" customWidth="1"/>
    <col min="11271" max="11271" width="22" style="31" customWidth="1"/>
    <col min="11272" max="11272" width="5.5703125" style="31" customWidth="1"/>
    <col min="11273" max="11274" width="3.7109375" style="31" customWidth="1"/>
    <col min="11275" max="11275" width="22" style="31" customWidth="1"/>
    <col min="11276" max="11276" width="5.5703125" style="31" customWidth="1"/>
    <col min="11277" max="11278" width="3.7109375" style="31" customWidth="1"/>
    <col min="11279" max="11279" width="22" style="31" customWidth="1"/>
    <col min="11280" max="11281" width="15.7109375" style="31" customWidth="1"/>
    <col min="11282" max="11282" width="11.7109375" style="31" customWidth="1"/>
    <col min="11283" max="11283" width="6.42578125" style="31" bestFit="1" customWidth="1"/>
    <col min="11284" max="11284" width="11.7109375" style="31" customWidth="1"/>
    <col min="11285" max="11285" width="0" style="31" hidden="1" customWidth="1"/>
    <col min="11286" max="11286" width="3.7109375" style="31" customWidth="1"/>
    <col min="11287" max="11287" width="11.140625" style="31" bestFit="1" customWidth="1"/>
    <col min="11288" max="11289" width="10.5703125" style="31"/>
    <col min="11290" max="11290" width="13.42578125" style="31" customWidth="1"/>
    <col min="11291" max="11510" width="10.5703125" style="31"/>
    <col min="11511" max="11518" width="0" style="31" hidden="1" customWidth="1"/>
    <col min="11519" max="11521" width="3.7109375" style="31" customWidth="1"/>
    <col min="11522" max="11522" width="12.7109375" style="31" customWidth="1"/>
    <col min="11523" max="11523" width="47.42578125" style="31" customWidth="1"/>
    <col min="11524" max="11524" width="5.5703125" style="31" customWidth="1"/>
    <col min="11525" max="11526" width="3.7109375" style="31" customWidth="1"/>
    <col min="11527" max="11527" width="22" style="31" customWidth="1"/>
    <col min="11528" max="11528" width="5.5703125" style="31" customWidth="1"/>
    <col min="11529" max="11530" width="3.7109375" style="31" customWidth="1"/>
    <col min="11531" max="11531" width="22" style="31" customWidth="1"/>
    <col min="11532" max="11532" width="5.5703125" style="31" customWidth="1"/>
    <col min="11533" max="11534" width="3.7109375" style="31" customWidth="1"/>
    <col min="11535" max="11535" width="22" style="31" customWidth="1"/>
    <col min="11536" max="11537" width="15.7109375" style="31" customWidth="1"/>
    <col min="11538" max="11538" width="11.7109375" style="31" customWidth="1"/>
    <col min="11539" max="11539" width="6.42578125" style="31" bestFit="1" customWidth="1"/>
    <col min="11540" max="11540" width="11.7109375" style="31" customWidth="1"/>
    <col min="11541" max="11541" width="0" style="31" hidden="1" customWidth="1"/>
    <col min="11542" max="11542" width="3.7109375" style="31" customWidth="1"/>
    <col min="11543" max="11543" width="11.140625" style="31" bestFit="1" customWidth="1"/>
    <col min="11544" max="11545" width="10.5703125" style="31"/>
    <col min="11546" max="11546" width="13.42578125" style="31" customWidth="1"/>
    <col min="11547" max="11766" width="10.5703125" style="31"/>
    <col min="11767" max="11774" width="0" style="31" hidden="1" customWidth="1"/>
    <col min="11775" max="11777" width="3.7109375" style="31" customWidth="1"/>
    <col min="11778" max="11778" width="12.7109375" style="31" customWidth="1"/>
    <col min="11779" max="11779" width="47.42578125" style="31" customWidth="1"/>
    <col min="11780" max="11780" width="5.5703125" style="31" customWidth="1"/>
    <col min="11781" max="11782" width="3.7109375" style="31" customWidth="1"/>
    <col min="11783" max="11783" width="22" style="31" customWidth="1"/>
    <col min="11784" max="11784" width="5.5703125" style="31" customWidth="1"/>
    <col min="11785" max="11786" width="3.7109375" style="31" customWidth="1"/>
    <col min="11787" max="11787" width="22" style="31" customWidth="1"/>
    <col min="11788" max="11788" width="5.5703125" style="31" customWidth="1"/>
    <col min="11789" max="11790" width="3.7109375" style="31" customWidth="1"/>
    <col min="11791" max="11791" width="22" style="31" customWidth="1"/>
    <col min="11792" max="11793" width="15.7109375" style="31" customWidth="1"/>
    <col min="11794" max="11794" width="11.7109375" style="31" customWidth="1"/>
    <col min="11795" max="11795" width="6.42578125" style="31" bestFit="1" customWidth="1"/>
    <col min="11796" max="11796" width="11.7109375" style="31" customWidth="1"/>
    <col min="11797" max="11797" width="0" style="31" hidden="1" customWidth="1"/>
    <col min="11798" max="11798" width="3.7109375" style="31" customWidth="1"/>
    <col min="11799" max="11799" width="11.140625" style="31" bestFit="1" customWidth="1"/>
    <col min="11800" max="11801" width="10.5703125" style="31"/>
    <col min="11802" max="11802" width="13.42578125" style="31" customWidth="1"/>
    <col min="11803" max="12022" width="10.5703125" style="31"/>
    <col min="12023" max="12030" width="0" style="31" hidden="1" customWidth="1"/>
    <col min="12031" max="12033" width="3.7109375" style="31" customWidth="1"/>
    <col min="12034" max="12034" width="12.7109375" style="31" customWidth="1"/>
    <col min="12035" max="12035" width="47.42578125" style="31" customWidth="1"/>
    <col min="12036" max="12036" width="5.5703125" style="31" customWidth="1"/>
    <col min="12037" max="12038" width="3.7109375" style="31" customWidth="1"/>
    <col min="12039" max="12039" width="22" style="31" customWidth="1"/>
    <col min="12040" max="12040" width="5.5703125" style="31" customWidth="1"/>
    <col min="12041" max="12042" width="3.7109375" style="31" customWidth="1"/>
    <col min="12043" max="12043" width="22" style="31" customWidth="1"/>
    <col min="12044" max="12044" width="5.5703125" style="31" customWidth="1"/>
    <col min="12045" max="12046" width="3.7109375" style="31" customWidth="1"/>
    <col min="12047" max="12047" width="22" style="31" customWidth="1"/>
    <col min="12048" max="12049" width="15.7109375" style="31" customWidth="1"/>
    <col min="12050" max="12050" width="11.7109375" style="31" customWidth="1"/>
    <col min="12051" max="12051" width="6.42578125" style="31" bestFit="1" customWidth="1"/>
    <col min="12052" max="12052" width="11.7109375" style="31" customWidth="1"/>
    <col min="12053" max="12053" width="0" style="31" hidden="1" customWidth="1"/>
    <col min="12054" max="12054" width="3.7109375" style="31" customWidth="1"/>
    <col min="12055" max="12055" width="11.140625" style="31" bestFit="1" customWidth="1"/>
    <col min="12056" max="12057" width="10.5703125" style="31"/>
    <col min="12058" max="12058" width="13.42578125" style="31" customWidth="1"/>
    <col min="12059" max="12278" width="10.5703125" style="31"/>
    <col min="12279" max="12286" width="0" style="31" hidden="1" customWidth="1"/>
    <col min="12287" max="12289" width="3.7109375" style="31" customWidth="1"/>
    <col min="12290" max="12290" width="12.7109375" style="31" customWidth="1"/>
    <col min="12291" max="12291" width="47.42578125" style="31" customWidth="1"/>
    <col min="12292" max="12292" width="5.5703125" style="31" customWidth="1"/>
    <col min="12293" max="12294" width="3.7109375" style="31" customWidth="1"/>
    <col min="12295" max="12295" width="22" style="31" customWidth="1"/>
    <col min="12296" max="12296" width="5.5703125" style="31" customWidth="1"/>
    <col min="12297" max="12298" width="3.7109375" style="31" customWidth="1"/>
    <col min="12299" max="12299" width="22" style="31" customWidth="1"/>
    <col min="12300" max="12300" width="5.5703125" style="31" customWidth="1"/>
    <col min="12301" max="12302" width="3.7109375" style="31" customWidth="1"/>
    <col min="12303" max="12303" width="22" style="31" customWidth="1"/>
    <col min="12304" max="12305" width="15.7109375" style="31" customWidth="1"/>
    <col min="12306" max="12306" width="11.7109375" style="31" customWidth="1"/>
    <col min="12307" max="12307" width="6.42578125" style="31" bestFit="1" customWidth="1"/>
    <col min="12308" max="12308" width="11.7109375" style="31" customWidth="1"/>
    <col min="12309" max="12309" width="0" style="31" hidden="1" customWidth="1"/>
    <col min="12310" max="12310" width="3.7109375" style="31" customWidth="1"/>
    <col min="12311" max="12311" width="11.140625" style="31" bestFit="1" customWidth="1"/>
    <col min="12312" max="12313" width="10.5703125" style="31"/>
    <col min="12314" max="12314" width="13.42578125" style="31" customWidth="1"/>
    <col min="12315" max="12534" width="10.5703125" style="31"/>
    <col min="12535" max="12542" width="0" style="31" hidden="1" customWidth="1"/>
    <col min="12543" max="12545" width="3.7109375" style="31" customWidth="1"/>
    <col min="12546" max="12546" width="12.7109375" style="31" customWidth="1"/>
    <col min="12547" max="12547" width="47.42578125" style="31" customWidth="1"/>
    <col min="12548" max="12548" width="5.5703125" style="31" customWidth="1"/>
    <col min="12549" max="12550" width="3.7109375" style="31" customWidth="1"/>
    <col min="12551" max="12551" width="22" style="31" customWidth="1"/>
    <col min="12552" max="12552" width="5.5703125" style="31" customWidth="1"/>
    <col min="12553" max="12554" width="3.7109375" style="31" customWidth="1"/>
    <col min="12555" max="12555" width="22" style="31" customWidth="1"/>
    <col min="12556" max="12556" width="5.5703125" style="31" customWidth="1"/>
    <col min="12557" max="12558" width="3.7109375" style="31" customWidth="1"/>
    <col min="12559" max="12559" width="22" style="31" customWidth="1"/>
    <col min="12560" max="12561" width="15.7109375" style="31" customWidth="1"/>
    <col min="12562" max="12562" width="11.7109375" style="31" customWidth="1"/>
    <col min="12563" max="12563" width="6.42578125" style="31" bestFit="1" customWidth="1"/>
    <col min="12564" max="12564" width="11.7109375" style="31" customWidth="1"/>
    <col min="12565" max="12565" width="0" style="31" hidden="1" customWidth="1"/>
    <col min="12566" max="12566" width="3.7109375" style="31" customWidth="1"/>
    <col min="12567" max="12567" width="11.140625" style="31" bestFit="1" customWidth="1"/>
    <col min="12568" max="12569" width="10.5703125" style="31"/>
    <col min="12570" max="12570" width="13.42578125" style="31" customWidth="1"/>
    <col min="12571" max="12790" width="10.5703125" style="31"/>
    <col min="12791" max="12798" width="0" style="31" hidden="1" customWidth="1"/>
    <col min="12799" max="12801" width="3.7109375" style="31" customWidth="1"/>
    <col min="12802" max="12802" width="12.7109375" style="31" customWidth="1"/>
    <col min="12803" max="12803" width="47.42578125" style="31" customWidth="1"/>
    <col min="12804" max="12804" width="5.5703125" style="31" customWidth="1"/>
    <col min="12805" max="12806" width="3.7109375" style="31" customWidth="1"/>
    <col min="12807" max="12807" width="22" style="31" customWidth="1"/>
    <col min="12808" max="12808" width="5.5703125" style="31" customWidth="1"/>
    <col min="12809" max="12810" width="3.7109375" style="31" customWidth="1"/>
    <col min="12811" max="12811" width="22" style="31" customWidth="1"/>
    <col min="12812" max="12812" width="5.5703125" style="31" customWidth="1"/>
    <col min="12813" max="12814" width="3.7109375" style="31" customWidth="1"/>
    <col min="12815" max="12815" width="22" style="31" customWidth="1"/>
    <col min="12816" max="12817" width="15.7109375" style="31" customWidth="1"/>
    <col min="12818" max="12818" width="11.7109375" style="31" customWidth="1"/>
    <col min="12819" max="12819" width="6.42578125" style="31" bestFit="1" customWidth="1"/>
    <col min="12820" max="12820" width="11.7109375" style="31" customWidth="1"/>
    <col min="12821" max="12821" width="0" style="31" hidden="1" customWidth="1"/>
    <col min="12822" max="12822" width="3.7109375" style="31" customWidth="1"/>
    <col min="12823" max="12823" width="11.140625" style="31" bestFit="1" customWidth="1"/>
    <col min="12824" max="12825" width="10.5703125" style="31"/>
    <col min="12826" max="12826" width="13.42578125" style="31" customWidth="1"/>
    <col min="12827" max="13046" width="10.5703125" style="31"/>
    <col min="13047" max="13054" width="0" style="31" hidden="1" customWidth="1"/>
    <col min="13055" max="13057" width="3.7109375" style="31" customWidth="1"/>
    <col min="13058" max="13058" width="12.7109375" style="31" customWidth="1"/>
    <col min="13059" max="13059" width="47.42578125" style="31" customWidth="1"/>
    <col min="13060" max="13060" width="5.5703125" style="31" customWidth="1"/>
    <col min="13061" max="13062" width="3.7109375" style="31" customWidth="1"/>
    <col min="13063" max="13063" width="22" style="31" customWidth="1"/>
    <col min="13064" max="13064" width="5.5703125" style="31" customWidth="1"/>
    <col min="13065" max="13066" width="3.7109375" style="31" customWidth="1"/>
    <col min="13067" max="13067" width="22" style="31" customWidth="1"/>
    <col min="13068" max="13068" width="5.5703125" style="31" customWidth="1"/>
    <col min="13069" max="13070" width="3.7109375" style="31" customWidth="1"/>
    <col min="13071" max="13071" width="22" style="31" customWidth="1"/>
    <col min="13072" max="13073" width="15.7109375" style="31" customWidth="1"/>
    <col min="13074" max="13074" width="11.7109375" style="31" customWidth="1"/>
    <col min="13075" max="13075" width="6.42578125" style="31" bestFit="1" customWidth="1"/>
    <col min="13076" max="13076" width="11.7109375" style="31" customWidth="1"/>
    <col min="13077" max="13077" width="0" style="31" hidden="1" customWidth="1"/>
    <col min="13078" max="13078" width="3.7109375" style="31" customWidth="1"/>
    <col min="13079" max="13079" width="11.140625" style="31" bestFit="1" customWidth="1"/>
    <col min="13080" max="13081" width="10.5703125" style="31"/>
    <col min="13082" max="13082" width="13.42578125" style="31" customWidth="1"/>
    <col min="13083" max="13302" width="10.5703125" style="31"/>
    <col min="13303" max="13310" width="0" style="31" hidden="1" customWidth="1"/>
    <col min="13311" max="13313" width="3.7109375" style="31" customWidth="1"/>
    <col min="13314" max="13314" width="12.7109375" style="31" customWidth="1"/>
    <col min="13315" max="13315" width="47.42578125" style="31" customWidth="1"/>
    <col min="13316" max="13316" width="5.5703125" style="31" customWidth="1"/>
    <col min="13317" max="13318" width="3.7109375" style="31" customWidth="1"/>
    <col min="13319" max="13319" width="22" style="31" customWidth="1"/>
    <col min="13320" max="13320" width="5.5703125" style="31" customWidth="1"/>
    <col min="13321" max="13322" width="3.7109375" style="31" customWidth="1"/>
    <col min="13323" max="13323" width="22" style="31" customWidth="1"/>
    <col min="13324" max="13324" width="5.5703125" style="31" customWidth="1"/>
    <col min="13325" max="13326" width="3.7109375" style="31" customWidth="1"/>
    <col min="13327" max="13327" width="22" style="31" customWidth="1"/>
    <col min="13328" max="13329" width="15.7109375" style="31" customWidth="1"/>
    <col min="13330" max="13330" width="11.7109375" style="31" customWidth="1"/>
    <col min="13331" max="13331" width="6.42578125" style="31" bestFit="1" customWidth="1"/>
    <col min="13332" max="13332" width="11.7109375" style="31" customWidth="1"/>
    <col min="13333" max="13333" width="0" style="31" hidden="1" customWidth="1"/>
    <col min="13334" max="13334" width="3.7109375" style="31" customWidth="1"/>
    <col min="13335" max="13335" width="11.140625" style="31" bestFit="1" customWidth="1"/>
    <col min="13336" max="13337" width="10.5703125" style="31"/>
    <col min="13338" max="13338" width="13.42578125" style="31" customWidth="1"/>
    <col min="13339" max="13558" width="10.5703125" style="31"/>
    <col min="13559" max="13566" width="0" style="31" hidden="1" customWidth="1"/>
    <col min="13567" max="13569" width="3.7109375" style="31" customWidth="1"/>
    <col min="13570" max="13570" width="12.7109375" style="31" customWidth="1"/>
    <col min="13571" max="13571" width="47.42578125" style="31" customWidth="1"/>
    <col min="13572" max="13572" width="5.5703125" style="31" customWidth="1"/>
    <col min="13573" max="13574" width="3.7109375" style="31" customWidth="1"/>
    <col min="13575" max="13575" width="22" style="31" customWidth="1"/>
    <col min="13576" max="13576" width="5.5703125" style="31" customWidth="1"/>
    <col min="13577" max="13578" width="3.7109375" style="31" customWidth="1"/>
    <col min="13579" max="13579" width="22" style="31" customWidth="1"/>
    <col min="13580" max="13580" width="5.5703125" style="31" customWidth="1"/>
    <col min="13581" max="13582" width="3.7109375" style="31" customWidth="1"/>
    <col min="13583" max="13583" width="22" style="31" customWidth="1"/>
    <col min="13584" max="13585" width="15.7109375" style="31" customWidth="1"/>
    <col min="13586" max="13586" width="11.7109375" style="31" customWidth="1"/>
    <col min="13587" max="13587" width="6.42578125" style="31" bestFit="1" customWidth="1"/>
    <col min="13588" max="13588" width="11.7109375" style="31" customWidth="1"/>
    <col min="13589" max="13589" width="0" style="31" hidden="1" customWidth="1"/>
    <col min="13590" max="13590" width="3.7109375" style="31" customWidth="1"/>
    <col min="13591" max="13591" width="11.140625" style="31" bestFit="1" customWidth="1"/>
    <col min="13592" max="13593" width="10.5703125" style="31"/>
    <col min="13594" max="13594" width="13.42578125" style="31" customWidth="1"/>
    <col min="13595" max="13814" width="10.5703125" style="31"/>
    <col min="13815" max="13822" width="0" style="31" hidden="1" customWidth="1"/>
    <col min="13823" max="13825" width="3.7109375" style="31" customWidth="1"/>
    <col min="13826" max="13826" width="12.7109375" style="31" customWidth="1"/>
    <col min="13827" max="13827" width="47.42578125" style="31" customWidth="1"/>
    <col min="13828" max="13828" width="5.5703125" style="31" customWidth="1"/>
    <col min="13829" max="13830" width="3.7109375" style="31" customWidth="1"/>
    <col min="13831" max="13831" width="22" style="31" customWidth="1"/>
    <col min="13832" max="13832" width="5.5703125" style="31" customWidth="1"/>
    <col min="13833" max="13834" width="3.7109375" style="31" customWidth="1"/>
    <col min="13835" max="13835" width="22" style="31" customWidth="1"/>
    <col min="13836" max="13836" width="5.5703125" style="31" customWidth="1"/>
    <col min="13837" max="13838" width="3.7109375" style="31" customWidth="1"/>
    <col min="13839" max="13839" width="22" style="31" customWidth="1"/>
    <col min="13840" max="13841" width="15.7109375" style="31" customWidth="1"/>
    <col min="13842" max="13842" width="11.7109375" style="31" customWidth="1"/>
    <col min="13843" max="13843" width="6.42578125" style="31" bestFit="1" customWidth="1"/>
    <col min="13844" max="13844" width="11.7109375" style="31" customWidth="1"/>
    <col min="13845" max="13845" width="0" style="31" hidden="1" customWidth="1"/>
    <col min="13846" max="13846" width="3.7109375" style="31" customWidth="1"/>
    <col min="13847" max="13847" width="11.140625" style="31" bestFit="1" customWidth="1"/>
    <col min="13848" max="13849" width="10.5703125" style="31"/>
    <col min="13850" max="13850" width="13.42578125" style="31" customWidth="1"/>
    <col min="13851" max="14070" width="10.5703125" style="31"/>
    <col min="14071" max="14078" width="0" style="31" hidden="1" customWidth="1"/>
    <col min="14079" max="14081" width="3.7109375" style="31" customWidth="1"/>
    <col min="14082" max="14082" width="12.7109375" style="31" customWidth="1"/>
    <col min="14083" max="14083" width="47.42578125" style="31" customWidth="1"/>
    <col min="14084" max="14084" width="5.5703125" style="31" customWidth="1"/>
    <col min="14085" max="14086" width="3.7109375" style="31" customWidth="1"/>
    <col min="14087" max="14087" width="22" style="31" customWidth="1"/>
    <col min="14088" max="14088" width="5.5703125" style="31" customWidth="1"/>
    <col min="14089" max="14090" width="3.7109375" style="31" customWidth="1"/>
    <col min="14091" max="14091" width="22" style="31" customWidth="1"/>
    <col min="14092" max="14092" width="5.5703125" style="31" customWidth="1"/>
    <col min="14093" max="14094" width="3.7109375" style="31" customWidth="1"/>
    <col min="14095" max="14095" width="22" style="31" customWidth="1"/>
    <col min="14096" max="14097" width="15.7109375" style="31" customWidth="1"/>
    <col min="14098" max="14098" width="11.7109375" style="31" customWidth="1"/>
    <col min="14099" max="14099" width="6.42578125" style="31" bestFit="1" customWidth="1"/>
    <col min="14100" max="14100" width="11.7109375" style="31" customWidth="1"/>
    <col min="14101" max="14101" width="0" style="31" hidden="1" customWidth="1"/>
    <col min="14102" max="14102" width="3.7109375" style="31" customWidth="1"/>
    <col min="14103" max="14103" width="11.140625" style="31" bestFit="1" customWidth="1"/>
    <col min="14104" max="14105" width="10.5703125" style="31"/>
    <col min="14106" max="14106" width="13.42578125" style="31" customWidth="1"/>
    <col min="14107" max="14326" width="10.5703125" style="31"/>
    <col min="14327" max="14334" width="0" style="31" hidden="1" customWidth="1"/>
    <col min="14335" max="14337" width="3.7109375" style="31" customWidth="1"/>
    <col min="14338" max="14338" width="12.7109375" style="31" customWidth="1"/>
    <col min="14339" max="14339" width="47.42578125" style="31" customWidth="1"/>
    <col min="14340" max="14340" width="5.5703125" style="31" customWidth="1"/>
    <col min="14341" max="14342" width="3.7109375" style="31" customWidth="1"/>
    <col min="14343" max="14343" width="22" style="31" customWidth="1"/>
    <col min="14344" max="14344" width="5.5703125" style="31" customWidth="1"/>
    <col min="14345" max="14346" width="3.7109375" style="31" customWidth="1"/>
    <col min="14347" max="14347" width="22" style="31" customWidth="1"/>
    <col min="14348" max="14348" width="5.5703125" style="31" customWidth="1"/>
    <col min="14349" max="14350" width="3.7109375" style="31" customWidth="1"/>
    <col min="14351" max="14351" width="22" style="31" customWidth="1"/>
    <col min="14352" max="14353" width="15.7109375" style="31" customWidth="1"/>
    <col min="14354" max="14354" width="11.7109375" style="31" customWidth="1"/>
    <col min="14355" max="14355" width="6.42578125" style="31" bestFit="1" customWidth="1"/>
    <col min="14356" max="14356" width="11.7109375" style="31" customWidth="1"/>
    <col min="14357" max="14357" width="0" style="31" hidden="1" customWidth="1"/>
    <col min="14358" max="14358" width="3.7109375" style="31" customWidth="1"/>
    <col min="14359" max="14359" width="11.140625" style="31" bestFit="1" customWidth="1"/>
    <col min="14360" max="14361" width="10.5703125" style="31"/>
    <col min="14362" max="14362" width="13.42578125" style="31" customWidth="1"/>
    <col min="14363" max="14582" width="10.5703125" style="31"/>
    <col min="14583" max="14590" width="0" style="31" hidden="1" customWidth="1"/>
    <col min="14591" max="14593" width="3.7109375" style="31" customWidth="1"/>
    <col min="14594" max="14594" width="12.7109375" style="31" customWidth="1"/>
    <col min="14595" max="14595" width="47.42578125" style="31" customWidth="1"/>
    <col min="14596" max="14596" width="5.5703125" style="31" customWidth="1"/>
    <col min="14597" max="14598" width="3.7109375" style="31" customWidth="1"/>
    <col min="14599" max="14599" width="22" style="31" customWidth="1"/>
    <col min="14600" max="14600" width="5.5703125" style="31" customWidth="1"/>
    <col min="14601" max="14602" width="3.7109375" style="31" customWidth="1"/>
    <col min="14603" max="14603" width="22" style="31" customWidth="1"/>
    <col min="14604" max="14604" width="5.5703125" style="31" customWidth="1"/>
    <col min="14605" max="14606" width="3.7109375" style="31" customWidth="1"/>
    <col min="14607" max="14607" width="22" style="31" customWidth="1"/>
    <col min="14608" max="14609" width="15.7109375" style="31" customWidth="1"/>
    <col min="14610" max="14610" width="11.7109375" style="31" customWidth="1"/>
    <col min="14611" max="14611" width="6.42578125" style="31" bestFit="1" customWidth="1"/>
    <col min="14612" max="14612" width="11.7109375" style="31" customWidth="1"/>
    <col min="14613" max="14613" width="0" style="31" hidden="1" customWidth="1"/>
    <col min="14614" max="14614" width="3.7109375" style="31" customWidth="1"/>
    <col min="14615" max="14615" width="11.140625" style="31" bestFit="1" customWidth="1"/>
    <col min="14616" max="14617" width="10.5703125" style="31"/>
    <col min="14618" max="14618" width="13.42578125" style="31" customWidth="1"/>
    <col min="14619" max="14838" width="10.5703125" style="31"/>
    <col min="14839" max="14846" width="0" style="31" hidden="1" customWidth="1"/>
    <col min="14847" max="14849" width="3.7109375" style="31" customWidth="1"/>
    <col min="14850" max="14850" width="12.7109375" style="31" customWidth="1"/>
    <col min="14851" max="14851" width="47.42578125" style="31" customWidth="1"/>
    <col min="14852" max="14852" width="5.5703125" style="31" customWidth="1"/>
    <col min="14853" max="14854" width="3.7109375" style="31" customWidth="1"/>
    <col min="14855" max="14855" width="22" style="31" customWidth="1"/>
    <col min="14856" max="14856" width="5.5703125" style="31" customWidth="1"/>
    <col min="14857" max="14858" width="3.7109375" style="31" customWidth="1"/>
    <col min="14859" max="14859" width="22" style="31" customWidth="1"/>
    <col min="14860" max="14860" width="5.5703125" style="31" customWidth="1"/>
    <col min="14861" max="14862" width="3.7109375" style="31" customWidth="1"/>
    <col min="14863" max="14863" width="22" style="31" customWidth="1"/>
    <col min="14864" max="14865" width="15.7109375" style="31" customWidth="1"/>
    <col min="14866" max="14866" width="11.7109375" style="31" customWidth="1"/>
    <col min="14867" max="14867" width="6.42578125" style="31" bestFit="1" customWidth="1"/>
    <col min="14868" max="14868" width="11.7109375" style="31" customWidth="1"/>
    <col min="14869" max="14869" width="0" style="31" hidden="1" customWidth="1"/>
    <col min="14870" max="14870" width="3.7109375" style="31" customWidth="1"/>
    <col min="14871" max="14871" width="11.140625" style="31" bestFit="1" customWidth="1"/>
    <col min="14872" max="14873" width="10.5703125" style="31"/>
    <col min="14874" max="14874" width="13.42578125" style="31" customWidth="1"/>
    <col min="14875" max="15094" width="10.5703125" style="31"/>
    <col min="15095" max="15102" width="0" style="31" hidden="1" customWidth="1"/>
    <col min="15103" max="15105" width="3.7109375" style="31" customWidth="1"/>
    <col min="15106" max="15106" width="12.7109375" style="31" customWidth="1"/>
    <col min="15107" max="15107" width="47.42578125" style="31" customWidth="1"/>
    <col min="15108" max="15108" width="5.5703125" style="31" customWidth="1"/>
    <col min="15109" max="15110" width="3.7109375" style="31" customWidth="1"/>
    <col min="15111" max="15111" width="22" style="31" customWidth="1"/>
    <col min="15112" max="15112" width="5.5703125" style="31" customWidth="1"/>
    <col min="15113" max="15114" width="3.7109375" style="31" customWidth="1"/>
    <col min="15115" max="15115" width="22" style="31" customWidth="1"/>
    <col min="15116" max="15116" width="5.5703125" style="31" customWidth="1"/>
    <col min="15117" max="15118" width="3.7109375" style="31" customWidth="1"/>
    <col min="15119" max="15119" width="22" style="31" customWidth="1"/>
    <col min="15120" max="15121" width="15.7109375" style="31" customWidth="1"/>
    <col min="15122" max="15122" width="11.7109375" style="31" customWidth="1"/>
    <col min="15123" max="15123" width="6.42578125" style="31" bestFit="1" customWidth="1"/>
    <col min="15124" max="15124" width="11.7109375" style="31" customWidth="1"/>
    <col min="15125" max="15125" width="0" style="31" hidden="1" customWidth="1"/>
    <col min="15126" max="15126" width="3.7109375" style="31" customWidth="1"/>
    <col min="15127" max="15127" width="11.140625" style="31" bestFit="1" customWidth="1"/>
    <col min="15128" max="15129" width="10.5703125" style="31"/>
    <col min="15130" max="15130" width="13.42578125" style="31" customWidth="1"/>
    <col min="15131" max="15350" width="10.5703125" style="31"/>
    <col min="15351" max="15358" width="0" style="31" hidden="1" customWidth="1"/>
    <col min="15359" max="15361" width="3.7109375" style="31" customWidth="1"/>
    <col min="15362" max="15362" width="12.7109375" style="31" customWidth="1"/>
    <col min="15363" max="15363" width="47.42578125" style="31" customWidth="1"/>
    <col min="15364" max="15364" width="5.5703125" style="31" customWidth="1"/>
    <col min="15365" max="15366" width="3.7109375" style="31" customWidth="1"/>
    <col min="15367" max="15367" width="22" style="31" customWidth="1"/>
    <col min="15368" max="15368" width="5.5703125" style="31" customWidth="1"/>
    <col min="15369" max="15370" width="3.7109375" style="31" customWidth="1"/>
    <col min="15371" max="15371" width="22" style="31" customWidth="1"/>
    <col min="15372" max="15372" width="5.5703125" style="31" customWidth="1"/>
    <col min="15373" max="15374" width="3.7109375" style="31" customWidth="1"/>
    <col min="15375" max="15375" width="22" style="31" customWidth="1"/>
    <col min="15376" max="15377" width="15.7109375" style="31" customWidth="1"/>
    <col min="15378" max="15378" width="11.7109375" style="31" customWidth="1"/>
    <col min="15379" max="15379" width="6.42578125" style="31" bestFit="1" customWidth="1"/>
    <col min="15380" max="15380" width="11.7109375" style="31" customWidth="1"/>
    <col min="15381" max="15381" width="0" style="31" hidden="1" customWidth="1"/>
    <col min="15382" max="15382" width="3.7109375" style="31" customWidth="1"/>
    <col min="15383" max="15383" width="11.140625" style="31" bestFit="1" customWidth="1"/>
    <col min="15384" max="15385" width="10.5703125" style="31"/>
    <col min="15386" max="15386" width="13.42578125" style="31" customWidth="1"/>
    <col min="15387" max="15606" width="10.5703125" style="31"/>
    <col min="15607" max="15614" width="0" style="31" hidden="1" customWidth="1"/>
    <col min="15615" max="15617" width="3.7109375" style="31" customWidth="1"/>
    <col min="15618" max="15618" width="12.7109375" style="31" customWidth="1"/>
    <col min="15619" max="15619" width="47.42578125" style="31" customWidth="1"/>
    <col min="15620" max="15620" width="5.5703125" style="31" customWidth="1"/>
    <col min="15621" max="15622" width="3.7109375" style="31" customWidth="1"/>
    <col min="15623" max="15623" width="22" style="31" customWidth="1"/>
    <col min="15624" max="15624" width="5.5703125" style="31" customWidth="1"/>
    <col min="15625" max="15626" width="3.7109375" style="31" customWidth="1"/>
    <col min="15627" max="15627" width="22" style="31" customWidth="1"/>
    <col min="15628" max="15628" width="5.5703125" style="31" customWidth="1"/>
    <col min="15629" max="15630" width="3.7109375" style="31" customWidth="1"/>
    <col min="15631" max="15631" width="22" style="31" customWidth="1"/>
    <col min="15632" max="15633" width="15.7109375" style="31" customWidth="1"/>
    <col min="15634" max="15634" width="11.7109375" style="31" customWidth="1"/>
    <col min="15635" max="15635" width="6.42578125" style="31" bestFit="1" customWidth="1"/>
    <col min="15636" max="15636" width="11.7109375" style="31" customWidth="1"/>
    <col min="15637" max="15637" width="0" style="31" hidden="1" customWidth="1"/>
    <col min="15638" max="15638" width="3.7109375" style="31" customWidth="1"/>
    <col min="15639" max="15639" width="11.140625" style="31" bestFit="1" customWidth="1"/>
    <col min="15640" max="15641" width="10.5703125" style="31"/>
    <col min="15642" max="15642" width="13.42578125" style="31" customWidth="1"/>
    <col min="15643" max="15862" width="10.5703125" style="31"/>
    <col min="15863" max="15870" width="0" style="31" hidden="1" customWidth="1"/>
    <col min="15871" max="15873" width="3.7109375" style="31" customWidth="1"/>
    <col min="15874" max="15874" width="12.7109375" style="31" customWidth="1"/>
    <col min="15875" max="15875" width="47.42578125" style="31" customWidth="1"/>
    <col min="15876" max="15876" width="5.5703125" style="31" customWidth="1"/>
    <col min="15877" max="15878" width="3.7109375" style="31" customWidth="1"/>
    <col min="15879" max="15879" width="22" style="31" customWidth="1"/>
    <col min="15880" max="15880" width="5.5703125" style="31" customWidth="1"/>
    <col min="15881" max="15882" width="3.7109375" style="31" customWidth="1"/>
    <col min="15883" max="15883" width="22" style="31" customWidth="1"/>
    <col min="15884" max="15884" width="5.5703125" style="31" customWidth="1"/>
    <col min="15885" max="15886" width="3.7109375" style="31" customWidth="1"/>
    <col min="15887" max="15887" width="22" style="31" customWidth="1"/>
    <col min="15888" max="15889" width="15.7109375" style="31" customWidth="1"/>
    <col min="15890" max="15890" width="11.7109375" style="31" customWidth="1"/>
    <col min="15891" max="15891" width="6.42578125" style="31" bestFit="1" customWidth="1"/>
    <col min="15892" max="15892" width="11.7109375" style="31" customWidth="1"/>
    <col min="15893" max="15893" width="0" style="31" hidden="1" customWidth="1"/>
    <col min="15894" max="15894" width="3.7109375" style="31" customWidth="1"/>
    <col min="15895" max="15895" width="11.140625" style="31" bestFit="1" customWidth="1"/>
    <col min="15896" max="15897" width="10.5703125" style="31"/>
    <col min="15898" max="15898" width="13.42578125" style="31" customWidth="1"/>
    <col min="15899" max="16118" width="10.5703125" style="31"/>
    <col min="16119" max="16126" width="0" style="31" hidden="1" customWidth="1"/>
    <col min="16127" max="16129" width="3.7109375" style="31" customWidth="1"/>
    <col min="16130" max="16130" width="12.7109375" style="31" customWidth="1"/>
    <col min="16131" max="16131" width="47.42578125" style="31" customWidth="1"/>
    <col min="16132" max="16132" width="5.5703125" style="31" customWidth="1"/>
    <col min="16133" max="16134" width="3.7109375" style="31" customWidth="1"/>
    <col min="16135" max="16135" width="22" style="31" customWidth="1"/>
    <col min="16136" max="16136" width="5.5703125" style="31" customWidth="1"/>
    <col min="16137" max="16138" width="3.7109375" style="31" customWidth="1"/>
    <col min="16139" max="16139" width="22" style="31" customWidth="1"/>
    <col min="16140" max="16140" width="5.5703125" style="31" customWidth="1"/>
    <col min="16141" max="16142" width="3.7109375" style="31" customWidth="1"/>
    <col min="16143" max="16143" width="22" style="31" customWidth="1"/>
    <col min="16144" max="16145" width="15.7109375" style="31" customWidth="1"/>
    <col min="16146" max="16146" width="11.7109375" style="31" customWidth="1"/>
    <col min="16147" max="16147" width="6.42578125" style="31" bestFit="1" customWidth="1"/>
    <col min="16148" max="16148" width="11.7109375" style="31" customWidth="1"/>
    <col min="16149" max="16149" width="0" style="31" hidden="1" customWidth="1"/>
    <col min="16150" max="16150" width="3.7109375" style="31" customWidth="1"/>
    <col min="16151" max="16151" width="11.140625" style="31" bestFit="1" customWidth="1"/>
    <col min="16152" max="16153" width="10.5703125" style="31"/>
    <col min="16154" max="16154" width="13.42578125" style="31" customWidth="1"/>
    <col min="16155" max="16384" width="10.5703125" style="31"/>
  </cols>
  <sheetData>
    <row r="1" spans="1:37" hidden="1"/>
    <row r="2" spans="1:37" hidden="1"/>
    <row r="3" spans="1:37" hidden="1"/>
    <row r="4" spans="1:37" ht="3" customHeight="1">
      <c r="J4" s="74"/>
      <c r="K4" s="74"/>
      <c r="L4" s="382"/>
      <c r="M4" s="382"/>
      <c r="N4" s="382"/>
      <c r="O4" s="382"/>
      <c r="P4" s="382"/>
      <c r="Q4" s="382"/>
      <c r="R4" s="382"/>
      <c r="S4" s="382"/>
      <c r="T4" s="382"/>
      <c r="U4" s="382"/>
      <c r="V4" s="382"/>
      <c r="W4" s="382"/>
      <c r="X4" s="382"/>
      <c r="Y4" s="382"/>
      <c r="AE4" s="382"/>
    </row>
    <row r="5" spans="1:37" ht="22.5" customHeight="1">
      <c r="J5" s="74"/>
      <c r="K5" s="74"/>
      <c r="L5" s="684" t="s">
        <v>745</v>
      </c>
      <c r="M5" s="684"/>
      <c r="N5" s="684"/>
      <c r="O5" s="684"/>
      <c r="P5" s="684"/>
      <c r="Q5" s="684"/>
      <c r="R5" s="684"/>
      <c r="S5" s="684"/>
      <c r="T5" s="684"/>
      <c r="U5" s="395"/>
      <c r="V5" s="395"/>
      <c r="Y5" s="173"/>
      <c r="Z5" s="173"/>
      <c r="AA5" s="173"/>
      <c r="AB5" s="173"/>
      <c r="AC5" s="173"/>
      <c r="AD5" s="173"/>
      <c r="AE5" s="395"/>
    </row>
    <row r="6" spans="1:37" ht="3" customHeight="1">
      <c r="J6" s="74"/>
      <c r="K6" s="74"/>
      <c r="L6" s="382"/>
      <c r="M6" s="382"/>
      <c r="N6" s="382"/>
      <c r="O6" s="383"/>
      <c r="P6" s="383"/>
      <c r="Q6" s="383"/>
      <c r="R6" s="383"/>
      <c r="S6" s="383"/>
      <c r="T6" s="383"/>
      <c r="U6" s="382"/>
    </row>
    <row r="7" spans="1:37" s="377" customFormat="1" ht="5.25" hidden="1">
      <c r="A7" s="183"/>
      <c r="B7" s="183"/>
      <c r="C7" s="183"/>
      <c r="D7" s="183"/>
      <c r="E7" s="183"/>
      <c r="F7" s="183"/>
      <c r="G7" s="183"/>
      <c r="H7" s="183"/>
      <c r="L7" s="581"/>
      <c r="M7" s="544"/>
      <c r="O7" s="690"/>
      <c r="P7" s="690"/>
      <c r="Q7" s="690"/>
      <c r="R7" s="690"/>
      <c r="S7" s="690"/>
      <c r="T7" s="690"/>
      <c r="U7" s="496"/>
      <c r="V7" s="496"/>
      <c r="X7" s="183"/>
      <c r="Y7" s="183"/>
      <c r="Z7" s="183"/>
      <c r="AA7" s="183"/>
      <c r="AB7" s="183"/>
    </row>
    <row r="8" spans="1:37" s="138" customFormat="1" ht="18.75">
      <c r="A8" s="183"/>
      <c r="B8" s="183"/>
      <c r="C8" s="183"/>
      <c r="D8" s="183"/>
      <c r="E8" s="183"/>
      <c r="F8" s="183"/>
      <c r="G8" s="183"/>
      <c r="H8" s="183"/>
      <c r="L8" s="397"/>
      <c r="M8" s="568" t="str">
        <f>"Дата подачи заявления об "&amp;IF(datePr_ch="","утверждении","изменении") &amp; " тарифов"</f>
        <v>Дата подачи заявления об изменении тарифов</v>
      </c>
      <c r="N8" s="691" t="str">
        <f>IF(datePr_ch="",IF(datePr="","",datePr),datePr_ch)</f>
        <v>26.04.2023</v>
      </c>
      <c r="O8" s="691"/>
      <c r="P8" s="691"/>
      <c r="Q8" s="691"/>
      <c r="R8" s="691"/>
      <c r="S8" s="691"/>
      <c r="T8" s="691"/>
      <c r="U8" s="468"/>
      <c r="AH8" s="183"/>
      <c r="AI8" s="183"/>
      <c r="AJ8" s="183"/>
      <c r="AK8" s="183"/>
    </row>
    <row r="9" spans="1:37" s="138" customFormat="1" ht="18.75">
      <c r="A9" s="183"/>
      <c r="B9" s="183"/>
      <c r="C9" s="183"/>
      <c r="D9" s="183"/>
      <c r="E9" s="183"/>
      <c r="F9" s="183"/>
      <c r="G9" s="183"/>
      <c r="H9" s="183"/>
      <c r="L9" s="132"/>
      <c r="M9" s="568" t="str">
        <f>"Номер подачи заявления об "&amp;IF(numberPr_ch="","утверждении","изменении") &amp; " тарифов"</f>
        <v>Номер подачи заявления об изменении тарифов</v>
      </c>
      <c r="N9" s="691" t="str">
        <f>IF(numberPr_ch="",IF(numberPr="","",numberPr),numberPr_ch)</f>
        <v>1235</v>
      </c>
      <c r="O9" s="691"/>
      <c r="P9" s="691"/>
      <c r="Q9" s="691"/>
      <c r="R9" s="691"/>
      <c r="S9" s="691"/>
      <c r="T9" s="691"/>
      <c r="U9" s="468"/>
      <c r="AH9" s="183"/>
      <c r="AI9" s="183"/>
      <c r="AJ9" s="183"/>
      <c r="AK9" s="183"/>
    </row>
    <row r="10" spans="1:37" s="377" customFormat="1" ht="5.25" hidden="1">
      <c r="A10" s="183"/>
      <c r="B10" s="183"/>
      <c r="C10" s="183"/>
      <c r="D10" s="183"/>
      <c r="E10" s="183"/>
      <c r="F10" s="183"/>
      <c r="G10" s="183"/>
      <c r="H10" s="183"/>
      <c r="L10" s="581"/>
      <c r="M10" s="544"/>
      <c r="O10" s="690"/>
      <c r="P10" s="690"/>
      <c r="Q10" s="690"/>
      <c r="R10" s="690"/>
      <c r="S10" s="690"/>
      <c r="T10" s="690"/>
      <c r="U10" s="496"/>
      <c r="V10" s="496"/>
      <c r="X10" s="183"/>
      <c r="Y10" s="183"/>
      <c r="Z10" s="183"/>
      <c r="AA10" s="183"/>
      <c r="AB10" s="183"/>
    </row>
    <row r="11" spans="1:37" s="138" customFormat="1" ht="18.75" hidden="1">
      <c r="A11" s="183"/>
      <c r="B11" s="183"/>
      <c r="C11" s="183"/>
      <c r="D11" s="183"/>
      <c r="E11" s="183"/>
      <c r="F11" s="183"/>
      <c r="G11" s="183"/>
      <c r="H11" s="183"/>
      <c r="L11" s="132"/>
      <c r="M11" s="487"/>
      <c r="N11" s="486"/>
      <c r="O11" s="486"/>
      <c r="P11" s="486"/>
      <c r="Q11" s="486"/>
      <c r="R11" s="486"/>
      <c r="S11" s="486"/>
      <c r="T11" s="486"/>
      <c r="U11" s="468"/>
      <c r="Z11" s="183" t="s">
        <v>635</v>
      </c>
      <c r="AA11" s="183" t="s">
        <v>636</v>
      </c>
      <c r="AH11" s="183"/>
      <c r="AI11" s="183"/>
      <c r="AJ11" s="183"/>
      <c r="AK11" s="183"/>
    </row>
    <row r="12" spans="1:37" s="138" customFormat="1" ht="11.25" hidden="1">
      <c r="A12" s="183"/>
      <c r="B12" s="183"/>
      <c r="C12" s="183"/>
      <c r="D12" s="183"/>
      <c r="E12" s="183"/>
      <c r="F12" s="183"/>
      <c r="G12" s="183"/>
      <c r="H12" s="183"/>
      <c r="L12" s="685"/>
      <c r="M12" s="685"/>
      <c r="N12" s="387"/>
      <c r="O12" s="717"/>
      <c r="P12" s="717"/>
      <c r="Q12" s="717"/>
      <c r="R12" s="717"/>
      <c r="S12" s="717"/>
      <c r="T12" s="717"/>
      <c r="U12" s="385"/>
      <c r="AE12" s="399" t="s">
        <v>371</v>
      </c>
      <c r="AH12" s="183"/>
      <c r="AI12" s="183"/>
      <c r="AJ12" s="183"/>
      <c r="AK12" s="183"/>
    </row>
    <row r="13" spans="1:37">
      <c r="J13" s="74"/>
      <c r="K13" s="74"/>
      <c r="L13" s="382"/>
      <c r="M13" s="382"/>
      <c r="N13" s="382"/>
      <c r="O13" s="711"/>
      <c r="P13" s="711"/>
      <c r="Q13" s="711"/>
      <c r="R13" s="711"/>
      <c r="S13" s="711"/>
      <c r="T13" s="711"/>
      <c r="U13" s="440"/>
      <c r="Z13" s="711"/>
      <c r="AA13" s="711"/>
      <c r="AB13" s="711"/>
      <c r="AC13" s="711"/>
      <c r="AD13" s="711"/>
      <c r="AE13" s="711"/>
    </row>
    <row r="14" spans="1:37">
      <c r="J14" s="74"/>
      <c r="K14" s="74"/>
      <c r="L14" s="625" t="s">
        <v>445</v>
      </c>
      <c r="M14" s="625"/>
      <c r="N14" s="625"/>
      <c r="O14" s="625"/>
      <c r="P14" s="625"/>
      <c r="Q14" s="625"/>
      <c r="R14" s="625"/>
      <c r="S14" s="625"/>
      <c r="T14" s="625"/>
      <c r="U14" s="625"/>
      <c r="V14" s="625"/>
      <c r="W14" s="625"/>
      <c r="X14" s="625"/>
      <c r="Y14" s="625"/>
      <c r="Z14" s="625"/>
      <c r="AA14" s="625"/>
      <c r="AB14" s="625"/>
      <c r="AC14" s="625"/>
      <c r="AD14" s="625"/>
      <c r="AE14" s="625"/>
      <c r="AF14" s="625"/>
      <c r="AG14" s="625" t="s">
        <v>446</v>
      </c>
    </row>
    <row r="15" spans="1:37" ht="14.25" customHeight="1">
      <c r="J15" s="74"/>
      <c r="K15" s="74"/>
      <c r="L15" s="698" t="s">
        <v>91</v>
      </c>
      <c r="M15" s="698" t="s">
        <v>618</v>
      </c>
      <c r="N15" s="723" t="s">
        <v>597</v>
      </c>
      <c r="O15" s="723"/>
      <c r="P15" s="723"/>
      <c r="Q15" s="723"/>
      <c r="R15" s="723" t="s">
        <v>598</v>
      </c>
      <c r="S15" s="723"/>
      <c r="T15" s="723"/>
      <c r="U15" s="723"/>
      <c r="V15" s="723" t="s">
        <v>599</v>
      </c>
      <c r="W15" s="723"/>
      <c r="X15" s="723"/>
      <c r="Y15" s="723"/>
      <c r="Z15" s="698" t="s">
        <v>604</v>
      </c>
      <c r="AA15" s="698"/>
      <c r="AB15" s="698"/>
      <c r="AC15" s="698"/>
      <c r="AD15" s="698"/>
      <c r="AE15" s="698" t="s">
        <v>339</v>
      </c>
      <c r="AF15" s="710" t="s">
        <v>274</v>
      </c>
      <c r="AG15" s="625"/>
    </row>
    <row r="16" spans="1:37" ht="27.75" customHeight="1">
      <c r="J16" s="74"/>
      <c r="K16" s="74"/>
      <c r="L16" s="698"/>
      <c r="M16" s="698"/>
      <c r="N16" s="723"/>
      <c r="O16" s="723"/>
      <c r="P16" s="723"/>
      <c r="Q16" s="723"/>
      <c r="R16" s="723"/>
      <c r="S16" s="723"/>
      <c r="T16" s="723"/>
      <c r="U16" s="723"/>
      <c r="V16" s="723"/>
      <c r="W16" s="723"/>
      <c r="X16" s="723"/>
      <c r="Y16" s="723"/>
      <c r="Z16" s="625" t="s">
        <v>621</v>
      </c>
      <c r="AA16" s="625"/>
      <c r="AB16" s="625" t="s">
        <v>615</v>
      </c>
      <c r="AC16" s="625"/>
      <c r="AD16" s="625"/>
      <c r="AE16" s="698"/>
      <c r="AF16" s="710"/>
      <c r="AG16" s="625"/>
    </row>
    <row r="17" spans="1:37" ht="14.25" customHeight="1">
      <c r="J17" s="74"/>
      <c r="K17" s="74"/>
      <c r="L17" s="698"/>
      <c r="M17" s="698"/>
      <c r="N17" s="723"/>
      <c r="O17" s="723"/>
      <c r="P17" s="723"/>
      <c r="Q17" s="723"/>
      <c r="R17" s="723"/>
      <c r="S17" s="723"/>
      <c r="T17" s="723"/>
      <c r="U17" s="723"/>
      <c r="V17" s="723"/>
      <c r="W17" s="723"/>
      <c r="X17" s="723"/>
      <c r="Y17" s="723"/>
      <c r="Z17" s="87" t="s">
        <v>619</v>
      </c>
      <c r="AA17" s="87" t="s">
        <v>620</v>
      </c>
      <c r="AB17" s="89" t="s">
        <v>273</v>
      </c>
      <c r="AC17" s="718" t="s">
        <v>272</v>
      </c>
      <c r="AD17" s="718"/>
      <c r="AE17" s="698"/>
      <c r="AF17" s="710"/>
      <c r="AG17" s="625"/>
    </row>
    <row r="18" spans="1:37">
      <c r="J18" s="74"/>
      <c r="K18" s="388">
        <v>1</v>
      </c>
      <c r="L18" s="35" t="s">
        <v>92</v>
      </c>
      <c r="M18" s="35" t="s">
        <v>48</v>
      </c>
      <c r="N18" s="724">
        <f ca="1">OFFSET(N18,0,-1)+1</f>
        <v>3</v>
      </c>
      <c r="O18" s="724"/>
      <c r="P18" s="724"/>
      <c r="Q18" s="724"/>
      <c r="R18" s="724">
        <f ca="1">OFFSET(N18,0,0)+1</f>
        <v>4</v>
      </c>
      <c r="S18" s="724"/>
      <c r="T18" s="724"/>
      <c r="U18" s="724"/>
      <c r="V18" s="473"/>
      <c r="W18" s="473"/>
      <c r="X18" s="473"/>
      <c r="Y18" s="474">
        <f ca="1">OFFSET(R18,0,0)+1</f>
        <v>5</v>
      </c>
      <c r="Z18" s="386">
        <f ca="1">OFFSET(Z18,0,-1)+1</f>
        <v>6</v>
      </c>
      <c r="AA18" s="386">
        <f ca="1">OFFSET(AA18,0,-1)+1</f>
        <v>7</v>
      </c>
      <c r="AB18" s="386">
        <f ca="1">OFFSET(AB18,0,-1)+1</f>
        <v>8</v>
      </c>
      <c r="AC18" s="724">
        <f ca="1">OFFSET(AC18,0,-1)+1</f>
        <v>9</v>
      </c>
      <c r="AD18" s="724"/>
      <c r="AE18" s="386">
        <f ca="1">OFFSET(AE18,0,-2)+1</f>
        <v>10</v>
      </c>
      <c r="AG18" s="386">
        <f ca="1">OFFSET(AG18,0,-2)+1</f>
        <v>11</v>
      </c>
    </row>
    <row r="19" spans="1:37" ht="22.5">
      <c r="A19" s="669">
        <v>1</v>
      </c>
      <c r="J19" s="74"/>
      <c r="K19" s="74"/>
      <c r="L19" s="401">
        <f>mergeValue(A19)</f>
        <v>1</v>
      </c>
      <c r="M19" s="449" t="s">
        <v>19</v>
      </c>
      <c r="N19" s="725"/>
      <c r="O19" s="725"/>
      <c r="P19" s="725"/>
      <c r="Q19" s="725"/>
      <c r="R19" s="725"/>
      <c r="S19" s="725"/>
      <c r="T19" s="725"/>
      <c r="U19" s="725"/>
      <c r="V19" s="725"/>
      <c r="W19" s="725"/>
      <c r="X19" s="725"/>
      <c r="Y19" s="725"/>
      <c r="Z19" s="725"/>
      <c r="AA19" s="725"/>
      <c r="AB19" s="725"/>
      <c r="AC19" s="725"/>
      <c r="AD19" s="725"/>
      <c r="AE19" s="725"/>
      <c r="AF19" s="725"/>
      <c r="AG19" s="169" t="s">
        <v>718</v>
      </c>
    </row>
    <row r="20" spans="1:37" ht="22.5">
      <c r="A20" s="669"/>
      <c r="B20" s="669">
        <v>1</v>
      </c>
      <c r="G20" s="439"/>
      <c r="H20" s="283"/>
      <c r="I20" s="517"/>
      <c r="J20" s="39"/>
      <c r="K20" s="31"/>
      <c r="L20" s="401" t="str">
        <f>mergeValue(A20) &amp;"."&amp; mergeValue(B20)</f>
        <v>1.1</v>
      </c>
      <c r="M20" s="417" t="s">
        <v>15</v>
      </c>
      <c r="N20" s="726"/>
      <c r="O20" s="726"/>
      <c r="P20" s="726"/>
      <c r="Q20" s="726"/>
      <c r="R20" s="726"/>
      <c r="S20" s="726"/>
      <c r="T20" s="726"/>
      <c r="U20" s="726"/>
      <c r="V20" s="726"/>
      <c r="W20" s="726"/>
      <c r="X20" s="726"/>
      <c r="Y20" s="726"/>
      <c r="Z20" s="726"/>
      <c r="AA20" s="726"/>
      <c r="AB20" s="726"/>
      <c r="AC20" s="726"/>
      <c r="AD20" s="726"/>
      <c r="AE20" s="726"/>
      <c r="AF20" s="726"/>
      <c r="AG20" s="169" t="s">
        <v>459</v>
      </c>
    </row>
    <row r="21" spans="1:37" ht="22.5">
      <c r="A21" s="669"/>
      <c r="B21" s="669"/>
      <c r="C21" s="669">
        <v>1</v>
      </c>
      <c r="G21" s="439"/>
      <c r="H21" s="283"/>
      <c r="I21" s="517"/>
      <c r="J21" s="39"/>
      <c r="K21" s="31"/>
      <c r="L21" s="401" t="str">
        <f>mergeValue(A21) &amp;"."&amp; mergeValue(B21)&amp;"."&amp; mergeValue(C21)</f>
        <v>1.1.1</v>
      </c>
      <c r="M21" s="418" t="s">
        <v>7</v>
      </c>
      <c r="N21" s="726"/>
      <c r="O21" s="726"/>
      <c r="P21" s="726"/>
      <c r="Q21" s="726"/>
      <c r="R21" s="726"/>
      <c r="S21" s="726"/>
      <c r="T21" s="726"/>
      <c r="U21" s="726"/>
      <c r="V21" s="726"/>
      <c r="W21" s="726"/>
      <c r="X21" s="726"/>
      <c r="Y21" s="726"/>
      <c r="Z21" s="726"/>
      <c r="AA21" s="726"/>
      <c r="AB21" s="726"/>
      <c r="AC21" s="726"/>
      <c r="AD21" s="726"/>
      <c r="AE21" s="726"/>
      <c r="AF21" s="726"/>
      <c r="AG21" s="169" t="s">
        <v>600</v>
      </c>
    </row>
    <row r="22" spans="1:37" ht="15" customHeight="1">
      <c r="A22" s="669"/>
      <c r="B22" s="669"/>
      <c r="C22" s="669"/>
      <c r="D22" s="669">
        <v>1</v>
      </c>
      <c r="G22" s="439"/>
      <c r="H22" s="283"/>
      <c r="I22" s="517"/>
      <c r="J22" s="39"/>
      <c r="K22" s="31"/>
      <c r="L22" s="401" t="str">
        <f>mergeValue(A22) &amp;"."&amp; mergeValue(B22)&amp;"."&amp; mergeValue(C22)&amp;"."&amp; mergeValue(D22)</f>
        <v>1.1.1.1</v>
      </c>
      <c r="M22" s="419" t="s">
        <v>21</v>
      </c>
      <c r="N22" s="726"/>
      <c r="O22" s="726"/>
      <c r="P22" s="726"/>
      <c r="Q22" s="726"/>
      <c r="R22" s="726"/>
      <c r="S22" s="726"/>
      <c r="T22" s="726"/>
      <c r="U22" s="726"/>
      <c r="V22" s="726"/>
      <c r="W22" s="726"/>
      <c r="X22" s="726"/>
      <c r="Y22" s="726"/>
      <c r="Z22" s="726"/>
      <c r="AA22" s="726"/>
      <c r="AB22" s="726"/>
      <c r="AC22" s="726"/>
      <c r="AD22" s="726"/>
      <c r="AE22" s="726"/>
      <c r="AF22" s="726"/>
      <c r="AG22" s="169" t="s">
        <v>623</v>
      </c>
    </row>
    <row r="23" spans="1:37" ht="20.100000000000001" customHeight="1">
      <c r="A23" s="669"/>
      <c r="B23" s="669"/>
      <c r="C23" s="669"/>
      <c r="D23" s="669"/>
      <c r="E23" s="669">
        <v>1</v>
      </c>
      <c r="G23" s="439"/>
      <c r="H23" s="283"/>
      <c r="I23" s="409"/>
      <c r="J23" s="519"/>
      <c r="K23" s="628"/>
      <c r="L23" s="729" t="str">
        <f>mergeValue(A23) &amp;"."&amp; mergeValue(B23)&amp;"."&amp; mergeValue(C23)&amp;"."&amp; mergeValue(D23)&amp;"."&amp; mergeValue(E23)</f>
        <v>1.1.1.1.1</v>
      </c>
      <c r="M23" s="730"/>
      <c r="N23" s="677" t="s">
        <v>84</v>
      </c>
      <c r="O23" s="736"/>
      <c r="P23" s="734">
        <v>1</v>
      </c>
      <c r="Q23" s="727"/>
      <c r="R23" s="677" t="s">
        <v>84</v>
      </c>
      <c r="S23" s="736"/>
      <c r="T23" s="734">
        <v>1</v>
      </c>
      <c r="U23" s="727"/>
      <c r="V23" s="677" t="s">
        <v>84</v>
      </c>
      <c r="W23" s="426"/>
      <c r="X23" s="94">
        <v>1</v>
      </c>
      <c r="Y23" s="540"/>
      <c r="Z23" s="471"/>
      <c r="AA23" s="471"/>
      <c r="AB23" s="675"/>
      <c r="AC23" s="677" t="s">
        <v>83</v>
      </c>
      <c r="AD23" s="675"/>
      <c r="AE23" s="677" t="s">
        <v>84</v>
      </c>
      <c r="AF23" s="435"/>
      <c r="AG23" s="731" t="s">
        <v>622</v>
      </c>
      <c r="AH23" s="173" t="str">
        <f>strCheckDate(Z24:AF24)</f>
        <v/>
      </c>
      <c r="AI23" s="182" t="str">
        <f>IF(AND(COUNTIF(AJ18:AJ27,AJ23)&gt;1,AJ23&lt;&gt;""),"ErrUnique:HasDoubleConn","")</f>
        <v/>
      </c>
      <c r="AJ23" s="182"/>
      <c r="AK23" s="182"/>
    </row>
    <row r="24" spans="1:37" ht="20.100000000000001" customHeight="1">
      <c r="A24" s="669"/>
      <c r="B24" s="669"/>
      <c r="C24" s="669"/>
      <c r="D24" s="669"/>
      <c r="E24" s="669"/>
      <c r="G24" s="439"/>
      <c r="H24" s="283"/>
      <c r="I24" s="409"/>
      <c r="J24" s="519"/>
      <c r="K24" s="628"/>
      <c r="L24" s="729"/>
      <c r="M24" s="730"/>
      <c r="N24" s="677"/>
      <c r="O24" s="736"/>
      <c r="P24" s="734"/>
      <c r="Q24" s="735"/>
      <c r="R24" s="677"/>
      <c r="S24" s="736"/>
      <c r="T24" s="734"/>
      <c r="U24" s="728"/>
      <c r="V24" s="677"/>
      <c r="W24" s="441"/>
      <c r="X24" s="144"/>
      <c r="Y24" s="144"/>
      <c r="Z24" s="430"/>
      <c r="AA24" s="443" t="str">
        <f>AB23 &amp; "-" &amp; AD23</f>
        <v>-</v>
      </c>
      <c r="AB24" s="676"/>
      <c r="AC24" s="677"/>
      <c r="AD24" s="676"/>
      <c r="AE24" s="677"/>
      <c r="AF24" s="472"/>
      <c r="AG24" s="732"/>
      <c r="AI24" s="182"/>
      <c r="AJ24" s="182"/>
      <c r="AK24" s="182"/>
    </row>
    <row r="25" spans="1:37" ht="20.100000000000001" customHeight="1">
      <c r="A25" s="669"/>
      <c r="B25" s="669"/>
      <c r="C25" s="669"/>
      <c r="D25" s="669"/>
      <c r="E25" s="669"/>
      <c r="G25" s="439"/>
      <c r="H25" s="283"/>
      <c r="I25" s="409"/>
      <c r="J25" s="519"/>
      <c r="K25" s="628"/>
      <c r="L25" s="729"/>
      <c r="M25" s="730"/>
      <c r="N25" s="677"/>
      <c r="O25" s="736"/>
      <c r="P25" s="734"/>
      <c r="Q25" s="728"/>
      <c r="R25" s="677"/>
      <c r="S25" s="442"/>
      <c r="T25" s="135"/>
      <c r="U25" s="144"/>
      <c r="V25" s="429"/>
      <c r="W25" s="429"/>
      <c r="X25" s="429"/>
      <c r="Y25" s="429"/>
      <c r="Z25" s="430"/>
      <c r="AA25" s="430"/>
      <c r="AB25" s="431"/>
      <c r="AC25" s="141"/>
      <c r="AD25" s="141"/>
      <c r="AE25" s="431"/>
      <c r="AF25" s="141"/>
      <c r="AG25" s="732"/>
      <c r="AI25" s="182"/>
      <c r="AJ25" s="182"/>
      <c r="AK25" s="182"/>
    </row>
    <row r="26" spans="1:37" ht="20.100000000000001" customHeight="1">
      <c r="A26" s="669"/>
      <c r="B26" s="669"/>
      <c r="C26" s="669"/>
      <c r="D26" s="669"/>
      <c r="E26" s="669"/>
      <c r="G26" s="439"/>
      <c r="H26" s="283"/>
      <c r="I26" s="409"/>
      <c r="J26" s="519"/>
      <c r="K26" s="628"/>
      <c r="L26" s="729"/>
      <c r="M26" s="730"/>
      <c r="N26" s="677"/>
      <c r="O26" s="432"/>
      <c r="P26" s="434"/>
      <c r="Q26" s="433"/>
      <c r="R26" s="429"/>
      <c r="S26" s="429"/>
      <c r="T26" s="429"/>
      <c r="U26" s="429"/>
      <c r="V26" s="429"/>
      <c r="W26" s="429"/>
      <c r="X26" s="429"/>
      <c r="Y26" s="429"/>
      <c r="Z26" s="430"/>
      <c r="AA26" s="430"/>
      <c r="AB26" s="431"/>
      <c r="AC26" s="141"/>
      <c r="AD26" s="141"/>
      <c r="AE26" s="431"/>
      <c r="AF26" s="141"/>
      <c r="AG26" s="732"/>
      <c r="AI26" s="182"/>
      <c r="AJ26" s="182"/>
      <c r="AK26" s="182"/>
    </row>
    <row r="27" spans="1:37" customFormat="1" ht="15" customHeight="1">
      <c r="A27" s="669"/>
      <c r="B27" s="669"/>
      <c r="C27" s="669"/>
      <c r="D27" s="669"/>
      <c r="E27" s="509"/>
      <c r="F27" s="175"/>
      <c r="G27" s="175"/>
      <c r="H27" s="175"/>
      <c r="I27" s="409"/>
      <c r="J27" s="519"/>
      <c r="K27" s="2"/>
      <c r="L27" s="415"/>
      <c r="M27" s="420" t="s">
        <v>5</v>
      </c>
      <c r="N27" s="420"/>
      <c r="O27" s="420"/>
      <c r="P27" s="420"/>
      <c r="Q27" s="420"/>
      <c r="R27" s="420"/>
      <c r="S27" s="420"/>
      <c r="T27" s="420"/>
      <c r="U27" s="420"/>
      <c r="V27" s="420"/>
      <c r="W27" s="420"/>
      <c r="X27" s="420"/>
      <c r="Y27" s="420"/>
      <c r="Z27" s="420"/>
      <c r="AA27" s="420"/>
      <c r="AB27" s="420"/>
      <c r="AC27" s="420"/>
      <c r="AD27" s="420"/>
      <c r="AE27" s="420"/>
      <c r="AF27" s="420"/>
      <c r="AG27" s="733"/>
      <c r="AH27" s="175"/>
      <c r="AI27" s="175"/>
      <c r="AJ27" s="175"/>
      <c r="AK27" s="175"/>
    </row>
    <row r="28" spans="1:37" customFormat="1" ht="15" customHeight="1">
      <c r="A28" s="669"/>
      <c r="B28" s="669"/>
      <c r="C28" s="669"/>
      <c r="D28" s="509"/>
      <c r="E28" s="509"/>
      <c r="F28" s="175"/>
      <c r="G28" s="439"/>
      <c r="H28" s="175"/>
      <c r="I28" s="2"/>
      <c r="J28" s="73"/>
      <c r="K28" s="2"/>
      <c r="L28" s="415"/>
      <c r="M28" s="130" t="s">
        <v>16</v>
      </c>
      <c r="N28" s="130"/>
      <c r="O28" s="130"/>
      <c r="P28" s="130"/>
      <c r="Q28" s="130"/>
      <c r="R28" s="130"/>
      <c r="S28" s="130"/>
      <c r="T28" s="130"/>
      <c r="U28" s="130"/>
      <c r="V28" s="130"/>
      <c r="W28" s="130"/>
      <c r="X28" s="130"/>
      <c r="Y28" s="130"/>
      <c r="Z28" s="130"/>
      <c r="AA28" s="130"/>
      <c r="AB28" s="130"/>
      <c r="AC28" s="130"/>
      <c r="AD28" s="130"/>
      <c r="AE28" s="130"/>
      <c r="AF28" s="141"/>
      <c r="AG28" s="425"/>
      <c r="AH28" s="175"/>
      <c r="AI28" s="175"/>
      <c r="AJ28" s="175"/>
      <c r="AK28" s="175"/>
    </row>
    <row r="29" spans="1:37" customFormat="1" ht="15" customHeight="1">
      <c r="A29" s="669"/>
      <c r="B29" s="669"/>
      <c r="C29" s="509"/>
      <c r="D29" s="509"/>
      <c r="E29" s="509"/>
      <c r="F29" s="175"/>
      <c r="G29" s="439"/>
      <c r="H29" s="175"/>
      <c r="I29" s="2"/>
      <c r="J29" s="73"/>
      <c r="K29" s="2"/>
      <c r="L29" s="415"/>
      <c r="M29" s="129" t="s">
        <v>17</v>
      </c>
      <c r="N29" s="129"/>
      <c r="O29" s="129"/>
      <c r="P29" s="129"/>
      <c r="Q29" s="129"/>
      <c r="R29" s="129"/>
      <c r="S29" s="129"/>
      <c r="T29" s="129"/>
      <c r="U29" s="129"/>
      <c r="V29" s="129"/>
      <c r="W29" s="129"/>
      <c r="X29" s="129"/>
      <c r="Y29" s="129"/>
      <c r="Z29" s="416"/>
      <c r="AA29" s="416"/>
      <c r="AB29" s="431"/>
      <c r="AC29" s="141"/>
      <c r="AD29" s="428"/>
      <c r="AE29" s="129"/>
      <c r="AF29" s="141"/>
      <c r="AG29" s="425"/>
      <c r="AH29" s="175"/>
      <c r="AI29" s="175"/>
      <c r="AJ29" s="175"/>
      <c r="AK29" s="175"/>
    </row>
    <row r="30" spans="1:37" customFormat="1" ht="15" customHeight="1">
      <c r="A30" s="669"/>
      <c r="B30" s="509"/>
      <c r="C30" s="509"/>
      <c r="D30" s="509"/>
      <c r="E30" s="509"/>
      <c r="F30" s="175"/>
      <c r="G30" s="439"/>
      <c r="H30" s="175"/>
      <c r="I30" s="2"/>
      <c r="J30" s="73"/>
      <c r="K30" s="2"/>
      <c r="L30" s="415"/>
      <c r="M30" s="135" t="s">
        <v>18</v>
      </c>
      <c r="N30" s="135"/>
      <c r="O30" s="135"/>
      <c r="P30" s="135"/>
      <c r="Q30" s="135"/>
      <c r="R30" s="135"/>
      <c r="S30" s="135"/>
      <c r="T30" s="135"/>
      <c r="U30" s="135"/>
      <c r="V30" s="135"/>
      <c r="W30" s="135"/>
      <c r="X30" s="135"/>
      <c r="Y30" s="135"/>
      <c r="Z30" s="416"/>
      <c r="AA30" s="416"/>
      <c r="AB30" s="431"/>
      <c r="AC30" s="141"/>
      <c r="AD30" s="428"/>
      <c r="AE30" s="129"/>
      <c r="AF30" s="141"/>
      <c r="AG30" s="425"/>
      <c r="AH30" s="175"/>
      <c r="AI30" s="175"/>
      <c r="AJ30" s="175"/>
      <c r="AK30" s="175"/>
    </row>
    <row r="31" spans="1:37" customFormat="1" ht="15" customHeight="1">
      <c r="G31" s="136"/>
      <c r="H31" s="2"/>
      <c r="I31" s="480"/>
      <c r="J31" s="73"/>
      <c r="L31" s="415"/>
      <c r="M31" s="144" t="s">
        <v>308</v>
      </c>
      <c r="N31" s="144"/>
      <c r="O31" s="144"/>
      <c r="P31" s="144"/>
      <c r="Q31" s="144"/>
      <c r="R31" s="144"/>
      <c r="S31" s="144"/>
      <c r="T31" s="144"/>
      <c r="U31" s="144"/>
      <c r="V31" s="144"/>
      <c r="W31" s="144"/>
      <c r="X31" s="144"/>
      <c r="Y31" s="144"/>
      <c r="Z31" s="416"/>
      <c r="AA31" s="416"/>
      <c r="AB31" s="431"/>
      <c r="AC31" s="141"/>
      <c r="AD31" s="428"/>
      <c r="AE31" s="129"/>
      <c r="AF31" s="141"/>
      <c r="AG31" s="425"/>
      <c r="AH31" s="175"/>
      <c r="AI31" s="175"/>
      <c r="AJ31" s="175"/>
      <c r="AK31" s="175"/>
    </row>
    <row r="33" spans="12:37" ht="102" customHeight="1">
      <c r="L33" s="1">
        <v>1</v>
      </c>
      <c r="M33" s="663" t="s">
        <v>747</v>
      </c>
      <c r="N33" s="663"/>
      <c r="O33" s="663"/>
      <c r="P33" s="663"/>
      <c r="Q33" s="663"/>
      <c r="R33" s="663"/>
      <c r="S33" s="663"/>
      <c r="T33" s="663"/>
      <c r="U33" s="663"/>
      <c r="V33" s="663"/>
      <c r="W33" s="663"/>
      <c r="X33" s="663"/>
      <c r="Y33" s="663"/>
      <c r="Z33" s="663"/>
      <c r="AA33" s="663"/>
      <c r="AB33" s="663"/>
      <c r="AC33" s="663"/>
      <c r="AD33" s="663"/>
      <c r="AE33" s="663"/>
      <c r="AF33" s="663"/>
      <c r="AG33" s="663"/>
      <c r="AH33" s="184"/>
      <c r="AI33" s="184"/>
      <c r="AJ33" s="184"/>
      <c r="AK33" s="184"/>
    </row>
    <row r="34" spans="12:37" ht="14.25" customHeight="1">
      <c r="L34" s="406"/>
      <c r="M34" s="407"/>
      <c r="N34" s="407"/>
      <c r="O34" s="407"/>
      <c r="P34" s="407"/>
      <c r="Q34" s="407"/>
      <c r="R34" s="407"/>
      <c r="S34" s="407"/>
      <c r="T34" s="407"/>
      <c r="U34" s="407"/>
      <c r="V34" s="407"/>
      <c r="W34" s="407"/>
      <c r="X34" s="407"/>
      <c r="Y34" s="407"/>
      <c r="Z34" s="410"/>
      <c r="AA34" s="410"/>
      <c r="AB34" s="410"/>
      <c r="AC34" s="410"/>
      <c r="AD34" s="410"/>
      <c r="AE34" s="410"/>
      <c r="AF34" s="410"/>
      <c r="AG34" s="410"/>
      <c r="AH34" s="411"/>
      <c r="AI34" s="411"/>
      <c r="AJ34" s="411"/>
      <c r="AK34" s="411"/>
    </row>
  </sheetData>
  <sheetProtection password="FA9C" sheet="1" objects="1" scenarios="1" formatColumns="0" formatRows="0"/>
  <dataConsolidate link="1"/>
  <mergeCells count="52">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 ref="AC17:AD17"/>
    <mergeCell ref="V15:Y17"/>
    <mergeCell ref="Z16:AA16"/>
    <mergeCell ref="AB16:AD16"/>
    <mergeCell ref="O7:T7"/>
    <mergeCell ref="O10:T10"/>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B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B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B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B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B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B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xr:uid="{00000000-0002-0000-1B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207</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7"/>
      <c r="B13" s="667"/>
      <c r="C13" s="667"/>
      <c r="D13" s="276">
        <v>1</v>
      </c>
      <c r="F13" s="165" t="str">
        <f>"4."&amp;mergeValue(A13) &amp;"."&amp;mergeValue(B13)&amp;"."&amp;mergeValue(C13)&amp;"."&amp;mergeValue(D13)</f>
        <v>4.1.1.1.1</v>
      </c>
      <c r="G13" s="339" t="s">
        <v>477</v>
      </c>
      <c r="H13" s="259"/>
      <c r="I13" s="668" t="s">
        <v>569</v>
      </c>
      <c r="J13" s="271"/>
      <c r="K13" s="183"/>
      <c r="L13" s="183"/>
      <c r="M13" s="183"/>
      <c r="N13" s="183"/>
      <c r="O13" s="183"/>
      <c r="P13" s="183"/>
      <c r="Q13" s="183"/>
      <c r="R13" s="183"/>
      <c r="S13" s="183"/>
      <c r="T13" s="183"/>
    </row>
    <row r="14" spans="1:20" s="138" customFormat="1" ht="18.75">
      <c r="A14" s="667"/>
      <c r="B14" s="667"/>
      <c r="C14" s="667"/>
      <c r="D14" s="276"/>
      <c r="F14" s="272"/>
      <c r="G14" s="130" t="s">
        <v>4</v>
      </c>
      <c r="H14" s="277"/>
      <c r="I14" s="668"/>
      <c r="J14" s="271"/>
      <c r="K14" s="183"/>
      <c r="L14" s="183"/>
      <c r="M14" s="183"/>
      <c r="N14" s="183"/>
      <c r="O14" s="183"/>
      <c r="P14" s="183"/>
      <c r="Q14" s="183"/>
      <c r="R14" s="183"/>
      <c r="S14" s="183"/>
      <c r="T14" s="183"/>
    </row>
    <row r="15" spans="1:20" s="138" customFormat="1" ht="18.75">
      <c r="A15" s="667"/>
      <c r="B15" s="667"/>
      <c r="C15" s="276"/>
      <c r="D15" s="276"/>
      <c r="F15" s="340"/>
      <c r="G15" s="168" t="s">
        <v>401</v>
      </c>
      <c r="H15" s="341"/>
      <c r="I15" s="342"/>
      <c r="J15" s="271"/>
      <c r="K15" s="183"/>
      <c r="L15" s="183"/>
      <c r="M15" s="183"/>
      <c r="N15" s="183"/>
      <c r="O15" s="183"/>
      <c r="P15" s="183"/>
      <c r="Q15" s="183"/>
      <c r="R15" s="183"/>
      <c r="S15" s="183"/>
      <c r="T15" s="183"/>
    </row>
    <row r="16" spans="1:20" s="138" customFormat="1" ht="18.75">
      <c r="A16" s="667"/>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C00-000000000000}">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odUpdTemplLogger">
    <tabColor indexed="24"/>
  </sheetPr>
  <dimension ref="A1:D15"/>
  <sheetViews>
    <sheetView showGridLines="0" zoomScaleNormal="100" workbookViewId="0"/>
  </sheetViews>
  <sheetFormatPr defaultRowHeight="11.25"/>
  <cols>
    <col min="1" max="1" width="30.7109375" style="10" customWidth="1"/>
    <col min="2" max="2" width="80.7109375" style="10" customWidth="1"/>
    <col min="3" max="3" width="30.7109375" style="10" customWidth="1"/>
    <col min="4" max="16384" width="9.140625" style="9"/>
  </cols>
  <sheetData>
    <row r="1" spans="1:4" ht="24" customHeight="1">
      <c r="A1" s="99" t="s">
        <v>69</v>
      </c>
      <c r="B1" s="99" t="s">
        <v>70</v>
      </c>
      <c r="C1" s="99" t="s">
        <v>71</v>
      </c>
      <c r="D1" s="8"/>
    </row>
    <row r="2" spans="1:4">
      <c r="A2" s="584">
        <v>45043.58865740741</v>
      </c>
      <c r="B2" s="10" t="s">
        <v>760</v>
      </c>
      <c r="C2" s="10" t="s">
        <v>439</v>
      </c>
    </row>
    <row r="3" spans="1:4">
      <c r="A3" s="584">
        <v>45043.58866898148</v>
      </c>
      <c r="B3" s="10" t="s">
        <v>761</v>
      </c>
      <c r="C3" s="10" t="s">
        <v>439</v>
      </c>
    </row>
    <row r="4" spans="1:4">
      <c r="A4" s="584">
        <v>45043.588773148149</v>
      </c>
      <c r="B4" s="10" t="s">
        <v>760</v>
      </c>
      <c r="C4" s="10" t="s">
        <v>439</v>
      </c>
    </row>
    <row r="5" spans="1:4">
      <c r="A5" s="584">
        <v>45043.588784722226</v>
      </c>
      <c r="B5" s="10" t="s">
        <v>761</v>
      </c>
      <c r="C5" s="10" t="s">
        <v>439</v>
      </c>
    </row>
    <row r="6" spans="1:4">
      <c r="A6" s="584">
        <v>45043.593541666669</v>
      </c>
      <c r="B6" s="10" t="s">
        <v>760</v>
      </c>
      <c r="C6" s="10" t="s">
        <v>439</v>
      </c>
    </row>
    <row r="7" spans="1:4">
      <c r="A7" s="584">
        <v>45043.593553240738</v>
      </c>
      <c r="B7" s="10" t="s">
        <v>761</v>
      </c>
      <c r="C7" s="10" t="s">
        <v>439</v>
      </c>
    </row>
    <row r="8" spans="1:4">
      <c r="A8" s="584">
        <v>45044.329409722224</v>
      </c>
      <c r="B8" s="10" t="s">
        <v>760</v>
      </c>
      <c r="C8" s="10" t="s">
        <v>439</v>
      </c>
    </row>
    <row r="9" spans="1:4">
      <c r="A9" s="584">
        <v>45044.329421296294</v>
      </c>
      <c r="B9" s="10" t="s">
        <v>761</v>
      </c>
      <c r="C9" s="10" t="s">
        <v>439</v>
      </c>
    </row>
    <row r="10" spans="1:4">
      <c r="A10" s="584">
        <v>45044.354039351849</v>
      </c>
      <c r="B10" s="10" t="s">
        <v>760</v>
      </c>
      <c r="C10" s="10" t="s">
        <v>439</v>
      </c>
    </row>
    <row r="11" spans="1:4">
      <c r="A11" s="584">
        <v>45044.354050925926</v>
      </c>
      <c r="B11" s="10" t="s">
        <v>761</v>
      </c>
      <c r="C11" s="10" t="s">
        <v>439</v>
      </c>
    </row>
    <row r="12" spans="1:4">
      <c r="A12" s="584">
        <v>45044.392118055555</v>
      </c>
      <c r="B12" s="10" t="s">
        <v>760</v>
      </c>
      <c r="C12" s="10" t="s">
        <v>439</v>
      </c>
    </row>
    <row r="13" spans="1:4">
      <c r="A13" s="584">
        <v>45044.392129629632</v>
      </c>
      <c r="B13" s="10" t="s">
        <v>761</v>
      </c>
      <c r="C13" s="10" t="s">
        <v>439</v>
      </c>
    </row>
    <row r="14" spans="1:4">
      <c r="A14" s="584">
        <v>45049.355844907404</v>
      </c>
      <c r="B14" s="10" t="s">
        <v>760</v>
      </c>
      <c r="C14" s="10" t="s">
        <v>439</v>
      </c>
    </row>
    <row r="15" spans="1:4">
      <c r="A15" s="584">
        <v>45049.355868055558</v>
      </c>
      <c r="B15" s="10" t="s">
        <v>761</v>
      </c>
      <c r="C15" s="10" t="s">
        <v>439</v>
      </c>
    </row>
  </sheetData>
  <sheetProtection algorithmName="SHA-512" hashValue="gf3bNvQ/lDYr7SyaV24uIx3T7WYi0BFzOoFpDoItEJ1K//DWMVSnfbGzLcI6f3jnXL6hKy49QgpXyhy8ZX7CUw==" saltValue="RDT2r2SNS72+OmZVy44Qcg==" spinCount="100000" sheet="1" objects="1" scenarios="1" formatColumns="0" formatRows="0" autoFilter="0"/>
  <phoneticPr fontId="6"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7.42578125" style="31" customWidth="1"/>
    <col min="14" max="14" width="2.7109375" style="31" hidden="1" customWidth="1"/>
    <col min="15" max="18" width="23.7109375" style="31" customWidth="1"/>
    <col min="19" max="19" width="11.7109375" style="31" customWidth="1"/>
    <col min="20" max="20" width="3.7109375" style="31" customWidth="1"/>
    <col min="21" max="21" width="11.7109375" style="31" customWidth="1"/>
    <col min="22" max="22" width="8.5703125" style="31" hidden="1" customWidth="1"/>
    <col min="23" max="23" width="4.7109375" style="31" customWidth="1"/>
    <col min="24" max="24" width="115.7109375" style="31" customWidth="1"/>
    <col min="25" max="29" width="10.5703125" style="173"/>
    <col min="30" max="246" width="10.5703125" style="31"/>
    <col min="247" max="254" width="0" style="31" hidden="1" customWidth="1"/>
    <col min="255" max="257" width="3.7109375" style="31" customWidth="1"/>
    <col min="258" max="258" width="12.7109375" style="31" customWidth="1"/>
    <col min="259" max="259" width="47.42578125" style="31" customWidth="1"/>
    <col min="260" max="260" width="0" style="31" hidden="1" customWidth="1"/>
    <col min="261" max="261" width="24.7109375" style="31" customWidth="1"/>
    <col min="262" max="262" width="14.7109375" style="31" customWidth="1"/>
    <col min="263" max="264" width="15.7109375" style="31" customWidth="1"/>
    <col min="265" max="265" width="11.7109375" style="31" customWidth="1"/>
    <col min="266" max="266" width="6.42578125" style="31" bestFit="1" customWidth="1"/>
    <col min="267" max="267" width="11.7109375" style="31" customWidth="1"/>
    <col min="268" max="268" width="0" style="31" hidden="1" customWidth="1"/>
    <col min="269" max="269" width="3.7109375" style="31" customWidth="1"/>
    <col min="270" max="270" width="11.140625" style="31" bestFit="1" customWidth="1"/>
    <col min="271" max="502" width="10.5703125" style="31"/>
    <col min="503" max="510" width="0" style="31" hidden="1" customWidth="1"/>
    <col min="511" max="513" width="3.7109375" style="31" customWidth="1"/>
    <col min="514" max="514" width="12.7109375" style="31" customWidth="1"/>
    <col min="515" max="515" width="47.42578125" style="31" customWidth="1"/>
    <col min="516" max="516" width="0" style="31" hidden="1" customWidth="1"/>
    <col min="517" max="517" width="24.7109375" style="31" customWidth="1"/>
    <col min="518" max="518" width="14.7109375" style="31" customWidth="1"/>
    <col min="519" max="520" width="15.7109375" style="31" customWidth="1"/>
    <col min="521" max="521" width="11.7109375" style="31" customWidth="1"/>
    <col min="522" max="522" width="6.42578125" style="31" bestFit="1" customWidth="1"/>
    <col min="523" max="523" width="11.7109375" style="31" customWidth="1"/>
    <col min="524" max="524" width="0" style="31" hidden="1" customWidth="1"/>
    <col min="525" max="525" width="3.7109375" style="31" customWidth="1"/>
    <col min="526" max="526" width="11.140625" style="31" bestFit="1" customWidth="1"/>
    <col min="527" max="758" width="10.5703125" style="31"/>
    <col min="759" max="766" width="0" style="31" hidden="1" customWidth="1"/>
    <col min="767" max="769" width="3.7109375" style="31" customWidth="1"/>
    <col min="770" max="770" width="12.7109375" style="31" customWidth="1"/>
    <col min="771" max="771" width="47.42578125" style="31" customWidth="1"/>
    <col min="772" max="772" width="0" style="31" hidden="1" customWidth="1"/>
    <col min="773" max="773" width="24.7109375" style="31" customWidth="1"/>
    <col min="774" max="774" width="14.7109375" style="31" customWidth="1"/>
    <col min="775" max="776" width="15.7109375" style="31" customWidth="1"/>
    <col min="777" max="777" width="11.7109375" style="31" customWidth="1"/>
    <col min="778" max="778" width="6.42578125" style="31" bestFit="1" customWidth="1"/>
    <col min="779" max="779" width="11.7109375" style="31" customWidth="1"/>
    <col min="780" max="780" width="0" style="31" hidden="1" customWidth="1"/>
    <col min="781" max="781" width="3.7109375" style="31" customWidth="1"/>
    <col min="782" max="782" width="11.140625" style="31" bestFit="1" customWidth="1"/>
    <col min="783" max="1014" width="10.5703125" style="31"/>
    <col min="1015" max="1022" width="0" style="31" hidden="1" customWidth="1"/>
    <col min="1023" max="1025" width="3.7109375" style="31" customWidth="1"/>
    <col min="1026" max="1026" width="12.7109375" style="31" customWidth="1"/>
    <col min="1027" max="1027" width="47.42578125" style="31" customWidth="1"/>
    <col min="1028" max="1028" width="0" style="31" hidden="1" customWidth="1"/>
    <col min="1029" max="1029" width="24.7109375" style="31" customWidth="1"/>
    <col min="1030" max="1030" width="14.7109375" style="31" customWidth="1"/>
    <col min="1031" max="1032" width="15.7109375" style="31" customWidth="1"/>
    <col min="1033" max="1033" width="11.7109375" style="31" customWidth="1"/>
    <col min="1034" max="1034" width="6.42578125" style="31" bestFit="1" customWidth="1"/>
    <col min="1035" max="1035" width="11.7109375" style="31" customWidth="1"/>
    <col min="1036" max="1036" width="0" style="31" hidden="1" customWidth="1"/>
    <col min="1037" max="1037" width="3.7109375" style="31" customWidth="1"/>
    <col min="1038" max="1038" width="11.140625" style="31" bestFit="1" customWidth="1"/>
    <col min="1039" max="1270" width="10.5703125" style="31"/>
    <col min="1271" max="1278" width="0" style="31" hidden="1" customWidth="1"/>
    <col min="1279" max="1281" width="3.7109375" style="31" customWidth="1"/>
    <col min="1282" max="1282" width="12.7109375" style="31" customWidth="1"/>
    <col min="1283" max="1283" width="47.42578125" style="31" customWidth="1"/>
    <col min="1284" max="1284" width="0" style="31" hidden="1" customWidth="1"/>
    <col min="1285" max="1285" width="24.7109375" style="31" customWidth="1"/>
    <col min="1286" max="1286" width="14.7109375" style="31" customWidth="1"/>
    <col min="1287" max="1288" width="15.7109375" style="31" customWidth="1"/>
    <col min="1289" max="1289" width="11.7109375" style="31" customWidth="1"/>
    <col min="1290" max="1290" width="6.42578125" style="31" bestFit="1" customWidth="1"/>
    <col min="1291" max="1291" width="11.7109375" style="31" customWidth="1"/>
    <col min="1292" max="1292" width="0" style="31" hidden="1" customWidth="1"/>
    <col min="1293" max="1293" width="3.7109375" style="31" customWidth="1"/>
    <col min="1294" max="1294" width="11.140625" style="31" bestFit="1" customWidth="1"/>
    <col min="1295" max="1526" width="10.5703125" style="31"/>
    <col min="1527" max="1534" width="0" style="31" hidden="1" customWidth="1"/>
    <col min="1535" max="1537" width="3.7109375" style="31" customWidth="1"/>
    <col min="1538" max="1538" width="12.7109375" style="31" customWidth="1"/>
    <col min="1539" max="1539" width="47.42578125" style="31" customWidth="1"/>
    <col min="1540" max="1540" width="0" style="31" hidden="1" customWidth="1"/>
    <col min="1541" max="1541" width="24.7109375" style="31" customWidth="1"/>
    <col min="1542" max="1542" width="14.7109375" style="31" customWidth="1"/>
    <col min="1543" max="1544" width="15.7109375" style="31" customWidth="1"/>
    <col min="1545" max="1545" width="11.7109375" style="31" customWidth="1"/>
    <col min="1546" max="1546" width="6.42578125" style="31" bestFit="1" customWidth="1"/>
    <col min="1547" max="1547" width="11.7109375" style="31" customWidth="1"/>
    <col min="1548" max="1548" width="0" style="31" hidden="1" customWidth="1"/>
    <col min="1549" max="1549" width="3.7109375" style="31" customWidth="1"/>
    <col min="1550" max="1550" width="11.140625" style="31" bestFit="1" customWidth="1"/>
    <col min="1551" max="1782" width="10.5703125" style="31"/>
    <col min="1783" max="1790" width="0" style="31" hidden="1" customWidth="1"/>
    <col min="1791" max="1793" width="3.7109375" style="31" customWidth="1"/>
    <col min="1794" max="1794" width="12.7109375" style="31" customWidth="1"/>
    <col min="1795" max="1795" width="47.42578125" style="31" customWidth="1"/>
    <col min="1796" max="1796" width="0" style="31" hidden="1" customWidth="1"/>
    <col min="1797" max="1797" width="24.7109375" style="31" customWidth="1"/>
    <col min="1798" max="1798" width="14.7109375" style="31" customWidth="1"/>
    <col min="1799" max="1800" width="15.7109375" style="31" customWidth="1"/>
    <col min="1801" max="1801" width="11.7109375" style="31" customWidth="1"/>
    <col min="1802" max="1802" width="6.42578125" style="31" bestFit="1" customWidth="1"/>
    <col min="1803" max="1803" width="11.7109375" style="31" customWidth="1"/>
    <col min="1804" max="1804" width="0" style="31" hidden="1" customWidth="1"/>
    <col min="1805" max="1805" width="3.7109375" style="31" customWidth="1"/>
    <col min="1806" max="1806" width="11.140625" style="31" bestFit="1" customWidth="1"/>
    <col min="1807" max="2038" width="10.5703125" style="31"/>
    <col min="2039" max="2046" width="0" style="31" hidden="1" customWidth="1"/>
    <col min="2047" max="2049" width="3.7109375" style="31" customWidth="1"/>
    <col min="2050" max="2050" width="12.7109375" style="31" customWidth="1"/>
    <col min="2051" max="2051" width="47.42578125" style="31" customWidth="1"/>
    <col min="2052" max="2052" width="0" style="31" hidden="1" customWidth="1"/>
    <col min="2053" max="2053" width="24.7109375" style="31" customWidth="1"/>
    <col min="2054" max="2054" width="14.7109375" style="31" customWidth="1"/>
    <col min="2055" max="2056" width="15.7109375" style="31" customWidth="1"/>
    <col min="2057" max="2057" width="11.7109375" style="31" customWidth="1"/>
    <col min="2058" max="2058" width="6.42578125" style="31" bestFit="1" customWidth="1"/>
    <col min="2059" max="2059" width="11.7109375" style="31" customWidth="1"/>
    <col min="2060" max="2060" width="0" style="31" hidden="1" customWidth="1"/>
    <col min="2061" max="2061" width="3.7109375" style="31" customWidth="1"/>
    <col min="2062" max="2062" width="11.140625" style="31" bestFit="1" customWidth="1"/>
    <col min="2063" max="2294" width="10.5703125" style="31"/>
    <col min="2295" max="2302" width="0" style="31" hidden="1" customWidth="1"/>
    <col min="2303" max="2305" width="3.7109375" style="31" customWidth="1"/>
    <col min="2306" max="2306" width="12.7109375" style="31" customWidth="1"/>
    <col min="2307" max="2307" width="47.42578125" style="31" customWidth="1"/>
    <col min="2308" max="2308" width="0" style="31" hidden="1" customWidth="1"/>
    <col min="2309" max="2309" width="24.7109375" style="31" customWidth="1"/>
    <col min="2310" max="2310" width="14.7109375" style="31" customWidth="1"/>
    <col min="2311" max="2312" width="15.7109375" style="31" customWidth="1"/>
    <col min="2313" max="2313" width="11.7109375" style="31" customWidth="1"/>
    <col min="2314" max="2314" width="6.42578125" style="31" bestFit="1" customWidth="1"/>
    <col min="2315" max="2315" width="11.7109375" style="31" customWidth="1"/>
    <col min="2316" max="2316" width="0" style="31" hidden="1" customWidth="1"/>
    <col min="2317" max="2317" width="3.7109375" style="31" customWidth="1"/>
    <col min="2318" max="2318" width="11.140625" style="31" bestFit="1" customWidth="1"/>
    <col min="2319" max="2550" width="10.5703125" style="31"/>
    <col min="2551" max="2558" width="0" style="31" hidden="1" customWidth="1"/>
    <col min="2559" max="2561" width="3.7109375" style="31" customWidth="1"/>
    <col min="2562" max="2562" width="12.7109375" style="31" customWidth="1"/>
    <col min="2563" max="2563" width="47.42578125" style="31" customWidth="1"/>
    <col min="2564" max="2564" width="0" style="31" hidden="1" customWidth="1"/>
    <col min="2565" max="2565" width="24.7109375" style="31" customWidth="1"/>
    <col min="2566" max="2566" width="14.7109375" style="31" customWidth="1"/>
    <col min="2567" max="2568" width="15.7109375" style="31" customWidth="1"/>
    <col min="2569" max="2569" width="11.7109375" style="31" customWidth="1"/>
    <col min="2570" max="2570" width="6.42578125" style="31" bestFit="1" customWidth="1"/>
    <col min="2571" max="2571" width="11.7109375" style="31" customWidth="1"/>
    <col min="2572" max="2572" width="0" style="31" hidden="1" customWidth="1"/>
    <col min="2573" max="2573" width="3.7109375" style="31" customWidth="1"/>
    <col min="2574" max="2574" width="11.140625" style="31" bestFit="1" customWidth="1"/>
    <col min="2575" max="2806" width="10.5703125" style="31"/>
    <col min="2807" max="2814" width="0" style="31" hidden="1" customWidth="1"/>
    <col min="2815" max="2817" width="3.7109375" style="31" customWidth="1"/>
    <col min="2818" max="2818" width="12.7109375" style="31" customWidth="1"/>
    <col min="2819" max="2819" width="47.42578125" style="31" customWidth="1"/>
    <col min="2820" max="2820" width="0" style="31" hidden="1" customWidth="1"/>
    <col min="2821" max="2821" width="24.7109375" style="31" customWidth="1"/>
    <col min="2822" max="2822" width="14.7109375" style="31" customWidth="1"/>
    <col min="2823" max="2824" width="15.7109375" style="31" customWidth="1"/>
    <col min="2825" max="2825" width="11.7109375" style="31" customWidth="1"/>
    <col min="2826" max="2826" width="6.42578125" style="31" bestFit="1" customWidth="1"/>
    <col min="2827" max="2827" width="11.7109375" style="31" customWidth="1"/>
    <col min="2828" max="2828" width="0" style="31" hidden="1" customWidth="1"/>
    <col min="2829" max="2829" width="3.7109375" style="31" customWidth="1"/>
    <col min="2830" max="2830" width="11.140625" style="31" bestFit="1" customWidth="1"/>
    <col min="2831" max="3062" width="10.5703125" style="31"/>
    <col min="3063" max="3070" width="0" style="31" hidden="1" customWidth="1"/>
    <col min="3071" max="3073" width="3.7109375" style="31" customWidth="1"/>
    <col min="3074" max="3074" width="12.7109375" style="31" customWidth="1"/>
    <col min="3075" max="3075" width="47.42578125" style="31" customWidth="1"/>
    <col min="3076" max="3076" width="0" style="31" hidden="1" customWidth="1"/>
    <col min="3077" max="3077" width="24.7109375" style="31" customWidth="1"/>
    <col min="3078" max="3078" width="14.7109375" style="31" customWidth="1"/>
    <col min="3079" max="3080" width="15.7109375" style="31" customWidth="1"/>
    <col min="3081" max="3081" width="11.7109375" style="31" customWidth="1"/>
    <col min="3082" max="3082" width="6.42578125" style="31" bestFit="1" customWidth="1"/>
    <col min="3083" max="3083" width="11.7109375" style="31" customWidth="1"/>
    <col min="3084" max="3084" width="0" style="31" hidden="1" customWidth="1"/>
    <col min="3085" max="3085" width="3.7109375" style="31" customWidth="1"/>
    <col min="3086" max="3086" width="11.140625" style="31" bestFit="1" customWidth="1"/>
    <col min="3087" max="3318" width="10.5703125" style="31"/>
    <col min="3319" max="3326" width="0" style="31" hidden="1" customWidth="1"/>
    <col min="3327" max="3329" width="3.7109375" style="31" customWidth="1"/>
    <col min="3330" max="3330" width="12.7109375" style="31" customWidth="1"/>
    <col min="3331" max="3331" width="47.42578125" style="31" customWidth="1"/>
    <col min="3332" max="3332" width="0" style="31" hidden="1" customWidth="1"/>
    <col min="3333" max="3333" width="24.7109375" style="31" customWidth="1"/>
    <col min="3334" max="3334" width="14.7109375" style="31" customWidth="1"/>
    <col min="3335" max="3336" width="15.7109375" style="31" customWidth="1"/>
    <col min="3337" max="3337" width="11.7109375" style="31" customWidth="1"/>
    <col min="3338" max="3338" width="6.42578125" style="31" bestFit="1" customWidth="1"/>
    <col min="3339" max="3339" width="11.7109375" style="31" customWidth="1"/>
    <col min="3340" max="3340" width="0" style="31" hidden="1" customWidth="1"/>
    <col min="3341" max="3341" width="3.7109375" style="31" customWidth="1"/>
    <col min="3342" max="3342" width="11.140625" style="31" bestFit="1" customWidth="1"/>
    <col min="3343" max="3574" width="10.5703125" style="31"/>
    <col min="3575" max="3582" width="0" style="31" hidden="1" customWidth="1"/>
    <col min="3583" max="3585" width="3.7109375" style="31" customWidth="1"/>
    <col min="3586" max="3586" width="12.7109375" style="31" customWidth="1"/>
    <col min="3587" max="3587" width="47.42578125" style="31" customWidth="1"/>
    <col min="3588" max="3588" width="0" style="31" hidden="1" customWidth="1"/>
    <col min="3589" max="3589" width="24.7109375" style="31" customWidth="1"/>
    <col min="3590" max="3590" width="14.7109375" style="31" customWidth="1"/>
    <col min="3591" max="3592" width="15.7109375" style="31" customWidth="1"/>
    <col min="3593" max="3593" width="11.7109375" style="31" customWidth="1"/>
    <col min="3594" max="3594" width="6.42578125" style="31" bestFit="1" customWidth="1"/>
    <col min="3595" max="3595" width="11.7109375" style="31" customWidth="1"/>
    <col min="3596" max="3596" width="0" style="31" hidden="1" customWidth="1"/>
    <col min="3597" max="3597" width="3.7109375" style="31" customWidth="1"/>
    <col min="3598" max="3598" width="11.140625" style="31" bestFit="1" customWidth="1"/>
    <col min="3599" max="3830" width="10.5703125" style="31"/>
    <col min="3831" max="3838" width="0" style="31" hidden="1" customWidth="1"/>
    <col min="3839" max="3841" width="3.7109375" style="31" customWidth="1"/>
    <col min="3842" max="3842" width="12.7109375" style="31" customWidth="1"/>
    <col min="3843" max="3843" width="47.42578125" style="31" customWidth="1"/>
    <col min="3844" max="3844" width="0" style="31" hidden="1" customWidth="1"/>
    <col min="3845" max="3845" width="24.7109375" style="31" customWidth="1"/>
    <col min="3846" max="3846" width="14.7109375" style="31" customWidth="1"/>
    <col min="3847" max="3848" width="15.7109375" style="31" customWidth="1"/>
    <col min="3849" max="3849" width="11.7109375" style="31" customWidth="1"/>
    <col min="3850" max="3850" width="6.42578125" style="31" bestFit="1" customWidth="1"/>
    <col min="3851" max="3851" width="11.7109375" style="31" customWidth="1"/>
    <col min="3852" max="3852" width="0" style="31" hidden="1" customWidth="1"/>
    <col min="3853" max="3853" width="3.7109375" style="31" customWidth="1"/>
    <col min="3854" max="3854" width="11.140625" style="31" bestFit="1" customWidth="1"/>
    <col min="3855" max="4086" width="10.5703125" style="31"/>
    <col min="4087" max="4094" width="0" style="31" hidden="1" customWidth="1"/>
    <col min="4095" max="4097" width="3.7109375" style="31" customWidth="1"/>
    <col min="4098" max="4098" width="12.7109375" style="31" customWidth="1"/>
    <col min="4099" max="4099" width="47.42578125" style="31" customWidth="1"/>
    <col min="4100" max="4100" width="0" style="31" hidden="1" customWidth="1"/>
    <col min="4101" max="4101" width="24.7109375" style="31" customWidth="1"/>
    <col min="4102" max="4102" width="14.7109375" style="31" customWidth="1"/>
    <col min="4103" max="4104" width="15.7109375" style="31" customWidth="1"/>
    <col min="4105" max="4105" width="11.7109375" style="31" customWidth="1"/>
    <col min="4106" max="4106" width="6.42578125" style="31" bestFit="1" customWidth="1"/>
    <col min="4107" max="4107" width="11.7109375" style="31" customWidth="1"/>
    <col min="4108" max="4108" width="0" style="31" hidden="1" customWidth="1"/>
    <col min="4109" max="4109" width="3.7109375" style="31" customWidth="1"/>
    <col min="4110" max="4110" width="11.140625" style="31" bestFit="1" customWidth="1"/>
    <col min="4111" max="4342" width="10.5703125" style="31"/>
    <col min="4343" max="4350" width="0" style="31" hidden="1" customWidth="1"/>
    <col min="4351" max="4353" width="3.7109375" style="31" customWidth="1"/>
    <col min="4354" max="4354" width="12.7109375" style="31" customWidth="1"/>
    <col min="4355" max="4355" width="47.42578125" style="31" customWidth="1"/>
    <col min="4356" max="4356" width="0" style="31" hidden="1" customWidth="1"/>
    <col min="4357" max="4357" width="24.7109375" style="31" customWidth="1"/>
    <col min="4358" max="4358" width="14.7109375" style="31" customWidth="1"/>
    <col min="4359" max="4360" width="15.7109375" style="31" customWidth="1"/>
    <col min="4361" max="4361" width="11.7109375" style="31" customWidth="1"/>
    <col min="4362" max="4362" width="6.42578125" style="31" bestFit="1" customWidth="1"/>
    <col min="4363" max="4363" width="11.7109375" style="31" customWidth="1"/>
    <col min="4364" max="4364" width="0" style="31" hidden="1" customWidth="1"/>
    <col min="4365" max="4365" width="3.7109375" style="31" customWidth="1"/>
    <col min="4366" max="4366" width="11.140625" style="31" bestFit="1" customWidth="1"/>
    <col min="4367" max="4598" width="10.5703125" style="31"/>
    <col min="4599" max="4606" width="0" style="31" hidden="1" customWidth="1"/>
    <col min="4607" max="4609" width="3.7109375" style="31" customWidth="1"/>
    <col min="4610" max="4610" width="12.7109375" style="31" customWidth="1"/>
    <col min="4611" max="4611" width="47.42578125" style="31" customWidth="1"/>
    <col min="4612" max="4612" width="0" style="31" hidden="1" customWidth="1"/>
    <col min="4613" max="4613" width="24.7109375" style="31" customWidth="1"/>
    <col min="4614" max="4614" width="14.7109375" style="31" customWidth="1"/>
    <col min="4615" max="4616" width="15.7109375" style="31" customWidth="1"/>
    <col min="4617" max="4617" width="11.7109375" style="31" customWidth="1"/>
    <col min="4618" max="4618" width="6.42578125" style="31" bestFit="1" customWidth="1"/>
    <col min="4619" max="4619" width="11.7109375" style="31" customWidth="1"/>
    <col min="4620" max="4620" width="0" style="31" hidden="1" customWidth="1"/>
    <col min="4621" max="4621" width="3.7109375" style="31" customWidth="1"/>
    <col min="4622" max="4622" width="11.140625" style="31" bestFit="1" customWidth="1"/>
    <col min="4623" max="4854" width="10.5703125" style="31"/>
    <col min="4855" max="4862" width="0" style="31" hidden="1" customWidth="1"/>
    <col min="4863" max="4865" width="3.7109375" style="31" customWidth="1"/>
    <col min="4866" max="4866" width="12.7109375" style="31" customWidth="1"/>
    <col min="4867" max="4867" width="47.42578125" style="31" customWidth="1"/>
    <col min="4868" max="4868" width="0" style="31" hidden="1" customWidth="1"/>
    <col min="4869" max="4869" width="24.7109375" style="31" customWidth="1"/>
    <col min="4870" max="4870" width="14.7109375" style="31" customWidth="1"/>
    <col min="4871" max="4872" width="15.7109375" style="31" customWidth="1"/>
    <col min="4873" max="4873" width="11.7109375" style="31" customWidth="1"/>
    <col min="4874" max="4874" width="6.42578125" style="31" bestFit="1" customWidth="1"/>
    <col min="4875" max="4875" width="11.7109375" style="31" customWidth="1"/>
    <col min="4876" max="4876" width="0" style="31" hidden="1" customWidth="1"/>
    <col min="4877" max="4877" width="3.7109375" style="31" customWidth="1"/>
    <col min="4878" max="4878" width="11.140625" style="31" bestFit="1" customWidth="1"/>
    <col min="4879" max="5110" width="10.5703125" style="31"/>
    <col min="5111" max="5118" width="0" style="31" hidden="1" customWidth="1"/>
    <col min="5119" max="5121" width="3.7109375" style="31" customWidth="1"/>
    <col min="5122" max="5122" width="12.7109375" style="31" customWidth="1"/>
    <col min="5123" max="5123" width="47.42578125" style="31" customWidth="1"/>
    <col min="5124" max="5124" width="0" style="31" hidden="1" customWidth="1"/>
    <col min="5125" max="5125" width="24.7109375" style="31" customWidth="1"/>
    <col min="5126" max="5126" width="14.7109375" style="31" customWidth="1"/>
    <col min="5127" max="5128" width="15.7109375" style="31" customWidth="1"/>
    <col min="5129" max="5129" width="11.7109375" style="31" customWidth="1"/>
    <col min="5130" max="5130" width="6.42578125" style="31" bestFit="1" customWidth="1"/>
    <col min="5131" max="5131" width="11.7109375" style="31" customWidth="1"/>
    <col min="5132" max="5132" width="0" style="31" hidden="1" customWidth="1"/>
    <col min="5133" max="5133" width="3.7109375" style="31" customWidth="1"/>
    <col min="5134" max="5134" width="11.140625" style="31" bestFit="1" customWidth="1"/>
    <col min="5135" max="5366" width="10.5703125" style="31"/>
    <col min="5367" max="5374" width="0" style="31" hidden="1" customWidth="1"/>
    <col min="5375" max="5377" width="3.7109375" style="31" customWidth="1"/>
    <col min="5378" max="5378" width="12.7109375" style="31" customWidth="1"/>
    <col min="5379" max="5379" width="47.42578125" style="31" customWidth="1"/>
    <col min="5380" max="5380" width="0" style="31" hidden="1" customWidth="1"/>
    <col min="5381" max="5381" width="24.7109375" style="31" customWidth="1"/>
    <col min="5382" max="5382" width="14.7109375" style="31" customWidth="1"/>
    <col min="5383" max="5384" width="15.7109375" style="31" customWidth="1"/>
    <col min="5385" max="5385" width="11.7109375" style="31" customWidth="1"/>
    <col min="5386" max="5386" width="6.42578125" style="31" bestFit="1" customWidth="1"/>
    <col min="5387" max="5387" width="11.7109375" style="31" customWidth="1"/>
    <col min="5388" max="5388" width="0" style="31" hidden="1" customWidth="1"/>
    <col min="5389" max="5389" width="3.7109375" style="31" customWidth="1"/>
    <col min="5390" max="5390" width="11.140625" style="31" bestFit="1" customWidth="1"/>
    <col min="5391" max="5622" width="10.5703125" style="31"/>
    <col min="5623" max="5630" width="0" style="31" hidden="1" customWidth="1"/>
    <col min="5631" max="5633" width="3.7109375" style="31" customWidth="1"/>
    <col min="5634" max="5634" width="12.7109375" style="31" customWidth="1"/>
    <col min="5635" max="5635" width="47.42578125" style="31" customWidth="1"/>
    <col min="5636" max="5636" width="0" style="31" hidden="1" customWidth="1"/>
    <col min="5637" max="5637" width="24.7109375" style="31" customWidth="1"/>
    <col min="5638" max="5638" width="14.7109375" style="31" customWidth="1"/>
    <col min="5639" max="5640" width="15.7109375" style="31" customWidth="1"/>
    <col min="5641" max="5641" width="11.7109375" style="31" customWidth="1"/>
    <col min="5642" max="5642" width="6.42578125" style="31" bestFit="1" customWidth="1"/>
    <col min="5643" max="5643" width="11.7109375" style="31" customWidth="1"/>
    <col min="5644" max="5644" width="0" style="31" hidden="1" customWidth="1"/>
    <col min="5645" max="5645" width="3.7109375" style="31" customWidth="1"/>
    <col min="5646" max="5646" width="11.140625" style="31" bestFit="1" customWidth="1"/>
    <col min="5647" max="5878" width="10.5703125" style="31"/>
    <col min="5879" max="5886" width="0" style="31" hidden="1" customWidth="1"/>
    <col min="5887" max="5889" width="3.7109375" style="31" customWidth="1"/>
    <col min="5890" max="5890" width="12.7109375" style="31" customWidth="1"/>
    <col min="5891" max="5891" width="47.42578125" style="31" customWidth="1"/>
    <col min="5892" max="5892" width="0" style="31" hidden="1" customWidth="1"/>
    <col min="5893" max="5893" width="24.7109375" style="31" customWidth="1"/>
    <col min="5894" max="5894" width="14.7109375" style="31" customWidth="1"/>
    <col min="5895" max="5896" width="15.7109375" style="31" customWidth="1"/>
    <col min="5897" max="5897" width="11.7109375" style="31" customWidth="1"/>
    <col min="5898" max="5898" width="6.42578125" style="31" bestFit="1" customWidth="1"/>
    <col min="5899" max="5899" width="11.7109375" style="31" customWidth="1"/>
    <col min="5900" max="5900" width="0" style="31" hidden="1" customWidth="1"/>
    <col min="5901" max="5901" width="3.7109375" style="31" customWidth="1"/>
    <col min="5902" max="5902" width="11.140625" style="31" bestFit="1" customWidth="1"/>
    <col min="5903" max="6134" width="10.5703125" style="31"/>
    <col min="6135" max="6142" width="0" style="31" hidden="1" customWidth="1"/>
    <col min="6143" max="6145" width="3.7109375" style="31" customWidth="1"/>
    <col min="6146" max="6146" width="12.7109375" style="31" customWidth="1"/>
    <col min="6147" max="6147" width="47.42578125" style="31" customWidth="1"/>
    <col min="6148" max="6148" width="0" style="31" hidden="1" customWidth="1"/>
    <col min="6149" max="6149" width="24.7109375" style="31" customWidth="1"/>
    <col min="6150" max="6150" width="14.7109375" style="31" customWidth="1"/>
    <col min="6151" max="6152" width="15.7109375" style="31" customWidth="1"/>
    <col min="6153" max="6153" width="11.7109375" style="31" customWidth="1"/>
    <col min="6154" max="6154" width="6.42578125" style="31" bestFit="1" customWidth="1"/>
    <col min="6155" max="6155" width="11.7109375" style="31" customWidth="1"/>
    <col min="6156" max="6156" width="0" style="31" hidden="1" customWidth="1"/>
    <col min="6157" max="6157" width="3.7109375" style="31" customWidth="1"/>
    <col min="6158" max="6158" width="11.140625" style="31" bestFit="1" customWidth="1"/>
    <col min="6159" max="6390" width="10.5703125" style="31"/>
    <col min="6391" max="6398" width="0" style="31" hidden="1" customWidth="1"/>
    <col min="6399" max="6401" width="3.7109375" style="31" customWidth="1"/>
    <col min="6402" max="6402" width="12.7109375" style="31" customWidth="1"/>
    <col min="6403" max="6403" width="47.42578125" style="31" customWidth="1"/>
    <col min="6404" max="6404" width="0" style="31" hidden="1" customWidth="1"/>
    <col min="6405" max="6405" width="24.7109375" style="31" customWidth="1"/>
    <col min="6406" max="6406" width="14.7109375" style="31" customWidth="1"/>
    <col min="6407" max="6408" width="15.7109375" style="31" customWidth="1"/>
    <col min="6409" max="6409" width="11.7109375" style="31" customWidth="1"/>
    <col min="6410" max="6410" width="6.42578125" style="31" bestFit="1" customWidth="1"/>
    <col min="6411" max="6411" width="11.7109375" style="31" customWidth="1"/>
    <col min="6412" max="6412" width="0" style="31" hidden="1" customWidth="1"/>
    <col min="6413" max="6413" width="3.7109375" style="31" customWidth="1"/>
    <col min="6414" max="6414" width="11.140625" style="31" bestFit="1" customWidth="1"/>
    <col min="6415" max="6646" width="10.5703125" style="31"/>
    <col min="6647" max="6654" width="0" style="31" hidden="1" customWidth="1"/>
    <col min="6655" max="6657" width="3.7109375" style="31" customWidth="1"/>
    <col min="6658" max="6658" width="12.7109375" style="31" customWidth="1"/>
    <col min="6659" max="6659" width="47.42578125" style="31" customWidth="1"/>
    <col min="6660" max="6660" width="0" style="31" hidden="1" customWidth="1"/>
    <col min="6661" max="6661" width="24.7109375" style="31" customWidth="1"/>
    <col min="6662" max="6662" width="14.7109375" style="31" customWidth="1"/>
    <col min="6663" max="6664" width="15.7109375" style="31" customWidth="1"/>
    <col min="6665" max="6665" width="11.7109375" style="31" customWidth="1"/>
    <col min="6666" max="6666" width="6.42578125" style="31" bestFit="1" customWidth="1"/>
    <col min="6667" max="6667" width="11.7109375" style="31" customWidth="1"/>
    <col min="6668" max="6668" width="0" style="31" hidden="1" customWidth="1"/>
    <col min="6669" max="6669" width="3.7109375" style="31" customWidth="1"/>
    <col min="6670" max="6670" width="11.140625" style="31" bestFit="1" customWidth="1"/>
    <col min="6671" max="6902" width="10.5703125" style="31"/>
    <col min="6903" max="6910" width="0" style="31" hidden="1" customWidth="1"/>
    <col min="6911" max="6913" width="3.7109375" style="31" customWidth="1"/>
    <col min="6914" max="6914" width="12.7109375" style="31" customWidth="1"/>
    <col min="6915" max="6915" width="47.42578125" style="31" customWidth="1"/>
    <col min="6916" max="6916" width="0" style="31" hidden="1" customWidth="1"/>
    <col min="6917" max="6917" width="24.7109375" style="31" customWidth="1"/>
    <col min="6918" max="6918" width="14.7109375" style="31" customWidth="1"/>
    <col min="6919" max="6920" width="15.7109375" style="31" customWidth="1"/>
    <col min="6921" max="6921" width="11.7109375" style="31" customWidth="1"/>
    <col min="6922" max="6922" width="6.42578125" style="31" bestFit="1" customWidth="1"/>
    <col min="6923" max="6923" width="11.7109375" style="31" customWidth="1"/>
    <col min="6924" max="6924" width="0" style="31" hidden="1" customWidth="1"/>
    <col min="6925" max="6925" width="3.7109375" style="31" customWidth="1"/>
    <col min="6926" max="6926" width="11.140625" style="31" bestFit="1" customWidth="1"/>
    <col min="6927" max="7158" width="10.5703125" style="31"/>
    <col min="7159" max="7166" width="0" style="31" hidden="1" customWidth="1"/>
    <col min="7167" max="7169" width="3.7109375" style="31" customWidth="1"/>
    <col min="7170" max="7170" width="12.7109375" style="31" customWidth="1"/>
    <col min="7171" max="7171" width="47.42578125" style="31" customWidth="1"/>
    <col min="7172" max="7172" width="0" style="31" hidden="1" customWidth="1"/>
    <col min="7173" max="7173" width="24.7109375" style="31" customWidth="1"/>
    <col min="7174" max="7174" width="14.7109375" style="31" customWidth="1"/>
    <col min="7175" max="7176" width="15.7109375" style="31" customWidth="1"/>
    <col min="7177" max="7177" width="11.7109375" style="31" customWidth="1"/>
    <col min="7178" max="7178" width="6.42578125" style="31" bestFit="1" customWidth="1"/>
    <col min="7179" max="7179" width="11.7109375" style="31" customWidth="1"/>
    <col min="7180" max="7180" width="0" style="31" hidden="1" customWidth="1"/>
    <col min="7181" max="7181" width="3.7109375" style="31" customWidth="1"/>
    <col min="7182" max="7182" width="11.140625" style="31" bestFit="1" customWidth="1"/>
    <col min="7183" max="7414" width="10.5703125" style="31"/>
    <col min="7415" max="7422" width="0" style="31" hidden="1" customWidth="1"/>
    <col min="7423" max="7425" width="3.7109375" style="31" customWidth="1"/>
    <col min="7426" max="7426" width="12.7109375" style="31" customWidth="1"/>
    <col min="7427" max="7427" width="47.42578125" style="31" customWidth="1"/>
    <col min="7428" max="7428" width="0" style="31" hidden="1" customWidth="1"/>
    <col min="7429" max="7429" width="24.7109375" style="31" customWidth="1"/>
    <col min="7430" max="7430" width="14.7109375" style="31" customWidth="1"/>
    <col min="7431" max="7432" width="15.7109375" style="31" customWidth="1"/>
    <col min="7433" max="7433" width="11.7109375" style="31" customWidth="1"/>
    <col min="7434" max="7434" width="6.42578125" style="31" bestFit="1" customWidth="1"/>
    <col min="7435" max="7435" width="11.7109375" style="31" customWidth="1"/>
    <col min="7436" max="7436" width="0" style="31" hidden="1" customWidth="1"/>
    <col min="7437" max="7437" width="3.7109375" style="31" customWidth="1"/>
    <col min="7438" max="7438" width="11.140625" style="31" bestFit="1" customWidth="1"/>
    <col min="7439" max="7670" width="10.5703125" style="31"/>
    <col min="7671" max="7678" width="0" style="31" hidden="1" customWidth="1"/>
    <col min="7679" max="7681" width="3.7109375" style="31" customWidth="1"/>
    <col min="7682" max="7682" width="12.7109375" style="31" customWidth="1"/>
    <col min="7683" max="7683" width="47.42578125" style="31" customWidth="1"/>
    <col min="7684" max="7684" width="0" style="31" hidden="1" customWidth="1"/>
    <col min="7685" max="7685" width="24.7109375" style="31" customWidth="1"/>
    <col min="7686" max="7686" width="14.7109375" style="31" customWidth="1"/>
    <col min="7687" max="7688" width="15.7109375" style="31" customWidth="1"/>
    <col min="7689" max="7689" width="11.7109375" style="31" customWidth="1"/>
    <col min="7690" max="7690" width="6.42578125" style="31" bestFit="1" customWidth="1"/>
    <col min="7691" max="7691" width="11.7109375" style="31" customWidth="1"/>
    <col min="7692" max="7692" width="0" style="31" hidden="1" customWidth="1"/>
    <col min="7693" max="7693" width="3.7109375" style="31" customWidth="1"/>
    <col min="7694" max="7694" width="11.140625" style="31" bestFit="1" customWidth="1"/>
    <col min="7695" max="7926" width="10.5703125" style="31"/>
    <col min="7927" max="7934" width="0" style="31" hidden="1" customWidth="1"/>
    <col min="7935" max="7937" width="3.7109375" style="31" customWidth="1"/>
    <col min="7938" max="7938" width="12.7109375" style="31" customWidth="1"/>
    <col min="7939" max="7939" width="47.42578125" style="31" customWidth="1"/>
    <col min="7940" max="7940" width="0" style="31" hidden="1" customWidth="1"/>
    <col min="7941" max="7941" width="24.7109375" style="31" customWidth="1"/>
    <col min="7942" max="7942" width="14.7109375" style="31" customWidth="1"/>
    <col min="7943" max="7944" width="15.7109375" style="31" customWidth="1"/>
    <col min="7945" max="7945" width="11.7109375" style="31" customWidth="1"/>
    <col min="7946" max="7946" width="6.42578125" style="31" bestFit="1" customWidth="1"/>
    <col min="7947" max="7947" width="11.7109375" style="31" customWidth="1"/>
    <col min="7948" max="7948" width="0" style="31" hidden="1" customWidth="1"/>
    <col min="7949" max="7949" width="3.7109375" style="31" customWidth="1"/>
    <col min="7950" max="7950" width="11.140625" style="31" bestFit="1" customWidth="1"/>
    <col min="7951" max="8182" width="10.5703125" style="31"/>
    <col min="8183" max="8190" width="0" style="31" hidden="1" customWidth="1"/>
    <col min="8191" max="8193" width="3.7109375" style="31" customWidth="1"/>
    <col min="8194" max="8194" width="12.7109375" style="31" customWidth="1"/>
    <col min="8195" max="8195" width="47.42578125" style="31" customWidth="1"/>
    <col min="8196" max="8196" width="0" style="31" hidden="1" customWidth="1"/>
    <col min="8197" max="8197" width="24.7109375" style="31" customWidth="1"/>
    <col min="8198" max="8198" width="14.7109375" style="31" customWidth="1"/>
    <col min="8199" max="8200" width="15.7109375" style="31" customWidth="1"/>
    <col min="8201" max="8201" width="11.7109375" style="31" customWidth="1"/>
    <col min="8202" max="8202" width="6.42578125" style="31" bestFit="1" customWidth="1"/>
    <col min="8203" max="8203" width="11.7109375" style="31" customWidth="1"/>
    <col min="8204" max="8204" width="0" style="31" hidden="1" customWidth="1"/>
    <col min="8205" max="8205" width="3.7109375" style="31" customWidth="1"/>
    <col min="8206" max="8206" width="11.140625" style="31" bestFit="1" customWidth="1"/>
    <col min="8207" max="8438" width="10.5703125" style="31"/>
    <col min="8439" max="8446" width="0" style="31" hidden="1" customWidth="1"/>
    <col min="8447" max="8449" width="3.7109375" style="31" customWidth="1"/>
    <col min="8450" max="8450" width="12.7109375" style="31" customWidth="1"/>
    <col min="8451" max="8451" width="47.42578125" style="31" customWidth="1"/>
    <col min="8452" max="8452" width="0" style="31" hidden="1" customWidth="1"/>
    <col min="8453" max="8453" width="24.7109375" style="31" customWidth="1"/>
    <col min="8454" max="8454" width="14.7109375" style="31" customWidth="1"/>
    <col min="8455" max="8456" width="15.7109375" style="31" customWidth="1"/>
    <col min="8457" max="8457" width="11.7109375" style="31" customWidth="1"/>
    <col min="8458" max="8458" width="6.42578125" style="31" bestFit="1" customWidth="1"/>
    <col min="8459" max="8459" width="11.7109375" style="31" customWidth="1"/>
    <col min="8460" max="8460" width="0" style="31" hidden="1" customWidth="1"/>
    <col min="8461" max="8461" width="3.7109375" style="31" customWidth="1"/>
    <col min="8462" max="8462" width="11.140625" style="31" bestFit="1" customWidth="1"/>
    <col min="8463" max="8694" width="10.5703125" style="31"/>
    <col min="8695" max="8702" width="0" style="31" hidden="1" customWidth="1"/>
    <col min="8703" max="8705" width="3.7109375" style="31" customWidth="1"/>
    <col min="8706" max="8706" width="12.7109375" style="31" customWidth="1"/>
    <col min="8707" max="8707" width="47.42578125" style="31" customWidth="1"/>
    <col min="8708" max="8708" width="0" style="31" hidden="1" customWidth="1"/>
    <col min="8709" max="8709" width="24.7109375" style="31" customWidth="1"/>
    <col min="8710" max="8710" width="14.7109375" style="31" customWidth="1"/>
    <col min="8711" max="8712" width="15.7109375" style="31" customWidth="1"/>
    <col min="8713" max="8713" width="11.7109375" style="31" customWidth="1"/>
    <col min="8714" max="8714" width="6.42578125" style="31" bestFit="1" customWidth="1"/>
    <col min="8715" max="8715" width="11.7109375" style="31" customWidth="1"/>
    <col min="8716" max="8716" width="0" style="31" hidden="1" customWidth="1"/>
    <col min="8717" max="8717" width="3.7109375" style="31" customWidth="1"/>
    <col min="8718" max="8718" width="11.140625" style="31" bestFit="1" customWidth="1"/>
    <col min="8719" max="8950" width="10.5703125" style="31"/>
    <col min="8951" max="8958" width="0" style="31" hidden="1" customWidth="1"/>
    <col min="8959" max="8961" width="3.7109375" style="31" customWidth="1"/>
    <col min="8962" max="8962" width="12.7109375" style="31" customWidth="1"/>
    <col min="8963" max="8963" width="47.42578125" style="31" customWidth="1"/>
    <col min="8964" max="8964" width="0" style="31" hidden="1" customWidth="1"/>
    <col min="8965" max="8965" width="24.7109375" style="31" customWidth="1"/>
    <col min="8966" max="8966" width="14.7109375" style="31" customWidth="1"/>
    <col min="8967" max="8968" width="15.7109375" style="31" customWidth="1"/>
    <col min="8969" max="8969" width="11.7109375" style="31" customWidth="1"/>
    <col min="8970" max="8970" width="6.42578125" style="31" bestFit="1" customWidth="1"/>
    <col min="8971" max="8971" width="11.7109375" style="31" customWidth="1"/>
    <col min="8972" max="8972" width="0" style="31" hidden="1" customWidth="1"/>
    <col min="8973" max="8973" width="3.7109375" style="31" customWidth="1"/>
    <col min="8974" max="8974" width="11.140625" style="31" bestFit="1" customWidth="1"/>
    <col min="8975" max="9206" width="10.5703125" style="31"/>
    <col min="9207" max="9214" width="0" style="31" hidden="1" customWidth="1"/>
    <col min="9215" max="9217" width="3.7109375" style="31" customWidth="1"/>
    <col min="9218" max="9218" width="12.7109375" style="31" customWidth="1"/>
    <col min="9219" max="9219" width="47.42578125" style="31" customWidth="1"/>
    <col min="9220" max="9220" width="0" style="31" hidden="1" customWidth="1"/>
    <col min="9221" max="9221" width="24.7109375" style="31" customWidth="1"/>
    <col min="9222" max="9222" width="14.7109375" style="31" customWidth="1"/>
    <col min="9223" max="9224" width="15.7109375" style="31" customWidth="1"/>
    <col min="9225" max="9225" width="11.7109375" style="31" customWidth="1"/>
    <col min="9226" max="9226" width="6.42578125" style="31" bestFit="1" customWidth="1"/>
    <col min="9227" max="9227" width="11.7109375" style="31" customWidth="1"/>
    <col min="9228" max="9228" width="0" style="31" hidden="1" customWidth="1"/>
    <col min="9229" max="9229" width="3.7109375" style="31" customWidth="1"/>
    <col min="9230" max="9230" width="11.140625" style="31" bestFit="1" customWidth="1"/>
    <col min="9231" max="9462" width="10.5703125" style="31"/>
    <col min="9463" max="9470" width="0" style="31" hidden="1" customWidth="1"/>
    <col min="9471" max="9473" width="3.7109375" style="31" customWidth="1"/>
    <col min="9474" max="9474" width="12.7109375" style="31" customWidth="1"/>
    <col min="9475" max="9475" width="47.42578125" style="31" customWidth="1"/>
    <col min="9476" max="9476" width="0" style="31" hidden="1" customWidth="1"/>
    <col min="9477" max="9477" width="24.7109375" style="31" customWidth="1"/>
    <col min="9478" max="9478" width="14.7109375" style="31" customWidth="1"/>
    <col min="9479" max="9480" width="15.7109375" style="31" customWidth="1"/>
    <col min="9481" max="9481" width="11.7109375" style="31" customWidth="1"/>
    <col min="9482" max="9482" width="6.42578125" style="31" bestFit="1" customWidth="1"/>
    <col min="9483" max="9483" width="11.7109375" style="31" customWidth="1"/>
    <col min="9484" max="9484" width="0" style="31" hidden="1" customWidth="1"/>
    <col min="9485" max="9485" width="3.7109375" style="31" customWidth="1"/>
    <col min="9486" max="9486" width="11.140625" style="31" bestFit="1" customWidth="1"/>
    <col min="9487" max="9718" width="10.5703125" style="31"/>
    <col min="9719" max="9726" width="0" style="31" hidden="1" customWidth="1"/>
    <col min="9727" max="9729" width="3.7109375" style="31" customWidth="1"/>
    <col min="9730" max="9730" width="12.7109375" style="31" customWidth="1"/>
    <col min="9731" max="9731" width="47.42578125" style="31" customWidth="1"/>
    <col min="9732" max="9732" width="0" style="31" hidden="1" customWidth="1"/>
    <col min="9733" max="9733" width="24.7109375" style="31" customWidth="1"/>
    <col min="9734" max="9734" width="14.7109375" style="31" customWidth="1"/>
    <col min="9735" max="9736" width="15.7109375" style="31" customWidth="1"/>
    <col min="9737" max="9737" width="11.7109375" style="31" customWidth="1"/>
    <col min="9738" max="9738" width="6.42578125" style="31" bestFit="1" customWidth="1"/>
    <col min="9739" max="9739" width="11.7109375" style="31" customWidth="1"/>
    <col min="9740" max="9740" width="0" style="31" hidden="1" customWidth="1"/>
    <col min="9741" max="9741" width="3.7109375" style="31" customWidth="1"/>
    <col min="9742" max="9742" width="11.140625" style="31" bestFit="1" customWidth="1"/>
    <col min="9743" max="9974" width="10.5703125" style="31"/>
    <col min="9975" max="9982" width="0" style="31" hidden="1" customWidth="1"/>
    <col min="9983" max="9985" width="3.7109375" style="31" customWidth="1"/>
    <col min="9986" max="9986" width="12.7109375" style="31" customWidth="1"/>
    <col min="9987" max="9987" width="47.42578125" style="31" customWidth="1"/>
    <col min="9988" max="9988" width="0" style="31" hidden="1" customWidth="1"/>
    <col min="9989" max="9989" width="24.7109375" style="31" customWidth="1"/>
    <col min="9990" max="9990" width="14.7109375" style="31" customWidth="1"/>
    <col min="9991" max="9992" width="15.7109375" style="31" customWidth="1"/>
    <col min="9993" max="9993" width="11.7109375" style="31" customWidth="1"/>
    <col min="9994" max="9994" width="6.42578125" style="31" bestFit="1" customWidth="1"/>
    <col min="9995" max="9995" width="11.7109375" style="31" customWidth="1"/>
    <col min="9996" max="9996" width="0" style="31" hidden="1" customWidth="1"/>
    <col min="9997" max="9997" width="3.7109375" style="31" customWidth="1"/>
    <col min="9998" max="9998" width="11.140625" style="31" bestFit="1" customWidth="1"/>
    <col min="9999" max="10230" width="10.5703125" style="31"/>
    <col min="10231" max="10238" width="0" style="31" hidden="1" customWidth="1"/>
    <col min="10239" max="10241" width="3.7109375" style="31" customWidth="1"/>
    <col min="10242" max="10242" width="12.7109375" style="31" customWidth="1"/>
    <col min="10243" max="10243" width="47.42578125" style="31" customWidth="1"/>
    <col min="10244" max="10244" width="0" style="31" hidden="1" customWidth="1"/>
    <col min="10245" max="10245" width="24.7109375" style="31" customWidth="1"/>
    <col min="10246" max="10246" width="14.7109375" style="31" customWidth="1"/>
    <col min="10247" max="10248" width="15.7109375" style="31" customWidth="1"/>
    <col min="10249" max="10249" width="11.7109375" style="31" customWidth="1"/>
    <col min="10250" max="10250" width="6.42578125" style="31" bestFit="1" customWidth="1"/>
    <col min="10251" max="10251" width="11.7109375" style="31" customWidth="1"/>
    <col min="10252" max="10252" width="0" style="31" hidden="1" customWidth="1"/>
    <col min="10253" max="10253" width="3.7109375" style="31" customWidth="1"/>
    <col min="10254" max="10254" width="11.140625" style="31" bestFit="1" customWidth="1"/>
    <col min="10255" max="10486" width="10.5703125" style="31"/>
    <col min="10487" max="10494" width="0" style="31" hidden="1" customWidth="1"/>
    <col min="10495" max="10497" width="3.7109375" style="31" customWidth="1"/>
    <col min="10498" max="10498" width="12.7109375" style="31" customWidth="1"/>
    <col min="10499" max="10499" width="47.42578125" style="31" customWidth="1"/>
    <col min="10500" max="10500" width="0" style="31" hidden="1" customWidth="1"/>
    <col min="10501" max="10501" width="24.7109375" style="31" customWidth="1"/>
    <col min="10502" max="10502" width="14.7109375" style="31" customWidth="1"/>
    <col min="10503" max="10504" width="15.7109375" style="31" customWidth="1"/>
    <col min="10505" max="10505" width="11.7109375" style="31" customWidth="1"/>
    <col min="10506" max="10506" width="6.42578125" style="31" bestFit="1" customWidth="1"/>
    <col min="10507" max="10507" width="11.7109375" style="31" customWidth="1"/>
    <col min="10508" max="10508" width="0" style="31" hidden="1" customWidth="1"/>
    <col min="10509" max="10509" width="3.7109375" style="31" customWidth="1"/>
    <col min="10510" max="10510" width="11.140625" style="31" bestFit="1" customWidth="1"/>
    <col min="10511" max="10742" width="10.5703125" style="31"/>
    <col min="10743" max="10750" width="0" style="31" hidden="1" customWidth="1"/>
    <col min="10751" max="10753" width="3.7109375" style="31" customWidth="1"/>
    <col min="10754" max="10754" width="12.7109375" style="31" customWidth="1"/>
    <col min="10755" max="10755" width="47.42578125" style="31" customWidth="1"/>
    <col min="10756" max="10756" width="0" style="31" hidden="1" customWidth="1"/>
    <col min="10757" max="10757" width="24.7109375" style="31" customWidth="1"/>
    <col min="10758" max="10758" width="14.7109375" style="31" customWidth="1"/>
    <col min="10759" max="10760" width="15.7109375" style="31" customWidth="1"/>
    <col min="10761" max="10761" width="11.7109375" style="31" customWidth="1"/>
    <col min="10762" max="10762" width="6.42578125" style="31" bestFit="1" customWidth="1"/>
    <col min="10763" max="10763" width="11.7109375" style="31" customWidth="1"/>
    <col min="10764" max="10764" width="0" style="31" hidden="1" customWidth="1"/>
    <col min="10765" max="10765" width="3.7109375" style="31" customWidth="1"/>
    <col min="10766" max="10766" width="11.140625" style="31" bestFit="1" customWidth="1"/>
    <col min="10767" max="10998" width="10.5703125" style="31"/>
    <col min="10999" max="11006" width="0" style="31" hidden="1" customWidth="1"/>
    <col min="11007" max="11009" width="3.7109375" style="31" customWidth="1"/>
    <col min="11010" max="11010" width="12.7109375" style="31" customWidth="1"/>
    <col min="11011" max="11011" width="47.42578125" style="31" customWidth="1"/>
    <col min="11012" max="11012" width="0" style="31" hidden="1" customWidth="1"/>
    <col min="11013" max="11013" width="24.7109375" style="31" customWidth="1"/>
    <col min="11014" max="11014" width="14.7109375" style="31" customWidth="1"/>
    <col min="11015" max="11016" width="15.7109375" style="31" customWidth="1"/>
    <col min="11017" max="11017" width="11.7109375" style="31" customWidth="1"/>
    <col min="11018" max="11018" width="6.42578125" style="31" bestFit="1" customWidth="1"/>
    <col min="11019" max="11019" width="11.7109375" style="31" customWidth="1"/>
    <col min="11020" max="11020" width="0" style="31" hidden="1" customWidth="1"/>
    <col min="11021" max="11021" width="3.7109375" style="31" customWidth="1"/>
    <col min="11022" max="11022" width="11.140625" style="31" bestFit="1" customWidth="1"/>
    <col min="11023" max="11254" width="10.5703125" style="31"/>
    <col min="11255" max="11262" width="0" style="31" hidden="1" customWidth="1"/>
    <col min="11263" max="11265" width="3.7109375" style="31" customWidth="1"/>
    <col min="11266" max="11266" width="12.7109375" style="31" customWidth="1"/>
    <col min="11267" max="11267" width="47.42578125" style="31" customWidth="1"/>
    <col min="11268" max="11268" width="0" style="31" hidden="1" customWidth="1"/>
    <col min="11269" max="11269" width="24.7109375" style="31" customWidth="1"/>
    <col min="11270" max="11270" width="14.7109375" style="31" customWidth="1"/>
    <col min="11271" max="11272" width="15.7109375" style="31" customWidth="1"/>
    <col min="11273" max="11273" width="11.7109375" style="31" customWidth="1"/>
    <col min="11274" max="11274" width="6.42578125" style="31" bestFit="1" customWidth="1"/>
    <col min="11275" max="11275" width="11.7109375" style="31" customWidth="1"/>
    <col min="11276" max="11276" width="0" style="31" hidden="1" customWidth="1"/>
    <col min="11277" max="11277" width="3.7109375" style="31" customWidth="1"/>
    <col min="11278" max="11278" width="11.140625" style="31" bestFit="1" customWidth="1"/>
    <col min="11279" max="11510" width="10.5703125" style="31"/>
    <col min="11511" max="11518" width="0" style="31" hidden="1" customWidth="1"/>
    <col min="11519" max="11521" width="3.7109375" style="31" customWidth="1"/>
    <col min="11522" max="11522" width="12.7109375" style="31" customWidth="1"/>
    <col min="11523" max="11523" width="47.42578125" style="31" customWidth="1"/>
    <col min="11524" max="11524" width="0" style="31" hidden="1" customWidth="1"/>
    <col min="11525" max="11525" width="24.7109375" style="31" customWidth="1"/>
    <col min="11526" max="11526" width="14.7109375" style="31" customWidth="1"/>
    <col min="11527" max="11528" width="15.7109375" style="31" customWidth="1"/>
    <col min="11529" max="11529" width="11.7109375" style="31" customWidth="1"/>
    <col min="11530" max="11530" width="6.42578125" style="31" bestFit="1" customWidth="1"/>
    <col min="11531" max="11531" width="11.7109375" style="31" customWidth="1"/>
    <col min="11532" max="11532" width="0" style="31" hidden="1" customWidth="1"/>
    <col min="11533" max="11533" width="3.7109375" style="31" customWidth="1"/>
    <col min="11534" max="11534" width="11.140625" style="31" bestFit="1" customWidth="1"/>
    <col min="11535" max="11766" width="10.5703125" style="31"/>
    <col min="11767" max="11774" width="0" style="31" hidden="1" customWidth="1"/>
    <col min="11775" max="11777" width="3.7109375" style="31" customWidth="1"/>
    <col min="11778" max="11778" width="12.7109375" style="31" customWidth="1"/>
    <col min="11779" max="11779" width="47.42578125" style="31" customWidth="1"/>
    <col min="11780" max="11780" width="0" style="31" hidden="1" customWidth="1"/>
    <col min="11781" max="11781" width="24.7109375" style="31" customWidth="1"/>
    <col min="11782" max="11782" width="14.7109375" style="31" customWidth="1"/>
    <col min="11783" max="11784" width="15.7109375" style="31" customWidth="1"/>
    <col min="11785" max="11785" width="11.7109375" style="31" customWidth="1"/>
    <col min="11786" max="11786" width="6.42578125" style="31" bestFit="1" customWidth="1"/>
    <col min="11787" max="11787" width="11.7109375" style="31" customWidth="1"/>
    <col min="11788" max="11788" width="0" style="31" hidden="1" customWidth="1"/>
    <col min="11789" max="11789" width="3.7109375" style="31" customWidth="1"/>
    <col min="11790" max="11790" width="11.140625" style="31" bestFit="1" customWidth="1"/>
    <col min="11791" max="12022" width="10.5703125" style="31"/>
    <col min="12023" max="12030" width="0" style="31" hidden="1" customWidth="1"/>
    <col min="12031" max="12033" width="3.7109375" style="31" customWidth="1"/>
    <col min="12034" max="12034" width="12.7109375" style="31" customWidth="1"/>
    <col min="12035" max="12035" width="47.42578125" style="31" customWidth="1"/>
    <col min="12036" max="12036" width="0" style="31" hidden="1" customWidth="1"/>
    <col min="12037" max="12037" width="24.7109375" style="31" customWidth="1"/>
    <col min="12038" max="12038" width="14.7109375" style="31" customWidth="1"/>
    <col min="12039" max="12040" width="15.7109375" style="31" customWidth="1"/>
    <col min="12041" max="12041" width="11.7109375" style="31" customWidth="1"/>
    <col min="12042" max="12042" width="6.42578125" style="31" bestFit="1" customWidth="1"/>
    <col min="12043" max="12043" width="11.7109375" style="31" customWidth="1"/>
    <col min="12044" max="12044" width="0" style="31" hidden="1" customWidth="1"/>
    <col min="12045" max="12045" width="3.7109375" style="31" customWidth="1"/>
    <col min="12046" max="12046" width="11.140625" style="31" bestFit="1" customWidth="1"/>
    <col min="12047" max="12278" width="10.5703125" style="31"/>
    <col min="12279" max="12286" width="0" style="31" hidden="1" customWidth="1"/>
    <col min="12287" max="12289" width="3.7109375" style="31" customWidth="1"/>
    <col min="12290" max="12290" width="12.7109375" style="31" customWidth="1"/>
    <col min="12291" max="12291" width="47.42578125" style="31" customWidth="1"/>
    <col min="12292" max="12292" width="0" style="31" hidden="1" customWidth="1"/>
    <col min="12293" max="12293" width="24.7109375" style="31" customWidth="1"/>
    <col min="12294" max="12294" width="14.7109375" style="31" customWidth="1"/>
    <col min="12295" max="12296" width="15.7109375" style="31" customWidth="1"/>
    <col min="12297" max="12297" width="11.7109375" style="31" customWidth="1"/>
    <col min="12298" max="12298" width="6.42578125" style="31" bestFit="1" customWidth="1"/>
    <col min="12299" max="12299" width="11.7109375" style="31" customWidth="1"/>
    <col min="12300" max="12300" width="0" style="31" hidden="1" customWidth="1"/>
    <col min="12301" max="12301" width="3.7109375" style="31" customWidth="1"/>
    <col min="12302" max="12302" width="11.140625" style="31" bestFit="1" customWidth="1"/>
    <col min="12303" max="12534" width="10.5703125" style="31"/>
    <col min="12535" max="12542" width="0" style="31" hidden="1" customWidth="1"/>
    <col min="12543" max="12545" width="3.7109375" style="31" customWidth="1"/>
    <col min="12546" max="12546" width="12.7109375" style="31" customWidth="1"/>
    <col min="12547" max="12547" width="47.42578125" style="31" customWidth="1"/>
    <col min="12548" max="12548" width="0" style="31" hidden="1" customWidth="1"/>
    <col min="12549" max="12549" width="24.7109375" style="31" customWidth="1"/>
    <col min="12550" max="12550" width="14.7109375" style="31" customWidth="1"/>
    <col min="12551" max="12552" width="15.7109375" style="31" customWidth="1"/>
    <col min="12553" max="12553" width="11.7109375" style="31" customWidth="1"/>
    <col min="12554" max="12554" width="6.42578125" style="31" bestFit="1" customWidth="1"/>
    <col min="12555" max="12555" width="11.7109375" style="31" customWidth="1"/>
    <col min="12556" max="12556" width="0" style="31" hidden="1" customWidth="1"/>
    <col min="12557" max="12557" width="3.7109375" style="31" customWidth="1"/>
    <col min="12558" max="12558" width="11.140625" style="31" bestFit="1" customWidth="1"/>
    <col min="12559" max="12790" width="10.5703125" style="31"/>
    <col min="12791" max="12798" width="0" style="31" hidden="1" customWidth="1"/>
    <col min="12799" max="12801" width="3.7109375" style="31" customWidth="1"/>
    <col min="12802" max="12802" width="12.7109375" style="31" customWidth="1"/>
    <col min="12803" max="12803" width="47.42578125" style="31" customWidth="1"/>
    <col min="12804" max="12804" width="0" style="31" hidden="1" customWidth="1"/>
    <col min="12805" max="12805" width="24.7109375" style="31" customWidth="1"/>
    <col min="12806" max="12806" width="14.7109375" style="31" customWidth="1"/>
    <col min="12807" max="12808" width="15.7109375" style="31" customWidth="1"/>
    <col min="12809" max="12809" width="11.7109375" style="31" customWidth="1"/>
    <col min="12810" max="12810" width="6.42578125" style="31" bestFit="1" customWidth="1"/>
    <col min="12811" max="12811" width="11.7109375" style="31" customWidth="1"/>
    <col min="12812" max="12812" width="0" style="31" hidden="1" customWidth="1"/>
    <col min="12813" max="12813" width="3.7109375" style="31" customWidth="1"/>
    <col min="12814" max="12814" width="11.140625" style="31" bestFit="1" customWidth="1"/>
    <col min="12815" max="13046" width="10.5703125" style="31"/>
    <col min="13047" max="13054" width="0" style="31" hidden="1" customWidth="1"/>
    <col min="13055" max="13057" width="3.7109375" style="31" customWidth="1"/>
    <col min="13058" max="13058" width="12.7109375" style="31" customWidth="1"/>
    <col min="13059" max="13059" width="47.42578125" style="31" customWidth="1"/>
    <col min="13060" max="13060" width="0" style="31" hidden="1" customWidth="1"/>
    <col min="13061" max="13061" width="24.7109375" style="31" customWidth="1"/>
    <col min="13062" max="13062" width="14.7109375" style="31" customWidth="1"/>
    <col min="13063" max="13064" width="15.7109375" style="31" customWidth="1"/>
    <col min="13065" max="13065" width="11.7109375" style="31" customWidth="1"/>
    <col min="13066" max="13066" width="6.42578125" style="31" bestFit="1" customWidth="1"/>
    <col min="13067" max="13067" width="11.7109375" style="31" customWidth="1"/>
    <col min="13068" max="13068" width="0" style="31" hidden="1" customWidth="1"/>
    <col min="13069" max="13069" width="3.7109375" style="31" customWidth="1"/>
    <col min="13070" max="13070" width="11.140625" style="31" bestFit="1" customWidth="1"/>
    <col min="13071" max="13302" width="10.5703125" style="31"/>
    <col min="13303" max="13310" width="0" style="31" hidden="1" customWidth="1"/>
    <col min="13311" max="13313" width="3.7109375" style="31" customWidth="1"/>
    <col min="13314" max="13314" width="12.7109375" style="31" customWidth="1"/>
    <col min="13315" max="13315" width="47.42578125" style="31" customWidth="1"/>
    <col min="13316" max="13316" width="0" style="31" hidden="1" customWidth="1"/>
    <col min="13317" max="13317" width="24.7109375" style="31" customWidth="1"/>
    <col min="13318" max="13318" width="14.7109375" style="31" customWidth="1"/>
    <col min="13319" max="13320" width="15.7109375" style="31" customWidth="1"/>
    <col min="13321" max="13321" width="11.7109375" style="31" customWidth="1"/>
    <col min="13322" max="13322" width="6.42578125" style="31" bestFit="1" customWidth="1"/>
    <col min="13323" max="13323" width="11.7109375" style="31" customWidth="1"/>
    <col min="13324" max="13324" width="0" style="31" hidden="1" customWidth="1"/>
    <col min="13325" max="13325" width="3.7109375" style="31" customWidth="1"/>
    <col min="13326" max="13326" width="11.140625" style="31" bestFit="1" customWidth="1"/>
    <col min="13327" max="13558" width="10.5703125" style="31"/>
    <col min="13559" max="13566" width="0" style="31" hidden="1" customWidth="1"/>
    <col min="13567" max="13569" width="3.7109375" style="31" customWidth="1"/>
    <col min="13570" max="13570" width="12.7109375" style="31" customWidth="1"/>
    <col min="13571" max="13571" width="47.42578125" style="31" customWidth="1"/>
    <col min="13572" max="13572" width="0" style="31" hidden="1" customWidth="1"/>
    <col min="13573" max="13573" width="24.7109375" style="31" customWidth="1"/>
    <col min="13574" max="13574" width="14.7109375" style="31" customWidth="1"/>
    <col min="13575" max="13576" width="15.7109375" style="31" customWidth="1"/>
    <col min="13577" max="13577" width="11.7109375" style="31" customWidth="1"/>
    <col min="13578" max="13578" width="6.42578125" style="31" bestFit="1" customWidth="1"/>
    <col min="13579" max="13579" width="11.7109375" style="31" customWidth="1"/>
    <col min="13580" max="13580" width="0" style="31" hidden="1" customWidth="1"/>
    <col min="13581" max="13581" width="3.7109375" style="31" customWidth="1"/>
    <col min="13582" max="13582" width="11.140625" style="31" bestFit="1" customWidth="1"/>
    <col min="13583" max="13814" width="10.5703125" style="31"/>
    <col min="13815" max="13822" width="0" style="31" hidden="1" customWidth="1"/>
    <col min="13823" max="13825" width="3.7109375" style="31" customWidth="1"/>
    <col min="13826" max="13826" width="12.7109375" style="31" customWidth="1"/>
    <col min="13827" max="13827" width="47.42578125" style="31" customWidth="1"/>
    <col min="13828" max="13828" width="0" style="31" hidden="1" customWidth="1"/>
    <col min="13829" max="13829" width="24.7109375" style="31" customWidth="1"/>
    <col min="13830" max="13830" width="14.7109375" style="31" customWidth="1"/>
    <col min="13831" max="13832" width="15.7109375" style="31" customWidth="1"/>
    <col min="13833" max="13833" width="11.7109375" style="31" customWidth="1"/>
    <col min="13834" max="13834" width="6.42578125" style="31" bestFit="1" customWidth="1"/>
    <col min="13835" max="13835" width="11.7109375" style="31" customWidth="1"/>
    <col min="13836" max="13836" width="0" style="31" hidden="1" customWidth="1"/>
    <col min="13837" max="13837" width="3.7109375" style="31" customWidth="1"/>
    <col min="13838" max="13838" width="11.140625" style="31" bestFit="1" customWidth="1"/>
    <col min="13839" max="14070" width="10.5703125" style="31"/>
    <col min="14071" max="14078" width="0" style="31" hidden="1" customWidth="1"/>
    <col min="14079" max="14081" width="3.7109375" style="31" customWidth="1"/>
    <col min="14082" max="14082" width="12.7109375" style="31" customWidth="1"/>
    <col min="14083" max="14083" width="47.42578125" style="31" customWidth="1"/>
    <col min="14084" max="14084" width="0" style="31" hidden="1" customWidth="1"/>
    <col min="14085" max="14085" width="24.7109375" style="31" customWidth="1"/>
    <col min="14086" max="14086" width="14.7109375" style="31" customWidth="1"/>
    <col min="14087" max="14088" width="15.7109375" style="31" customWidth="1"/>
    <col min="14089" max="14089" width="11.7109375" style="31" customWidth="1"/>
    <col min="14090" max="14090" width="6.42578125" style="31" bestFit="1" customWidth="1"/>
    <col min="14091" max="14091" width="11.7109375" style="31" customWidth="1"/>
    <col min="14092" max="14092" width="0" style="31" hidden="1" customWidth="1"/>
    <col min="14093" max="14093" width="3.7109375" style="31" customWidth="1"/>
    <col min="14094" max="14094" width="11.140625" style="31" bestFit="1" customWidth="1"/>
    <col min="14095" max="14326" width="10.5703125" style="31"/>
    <col min="14327" max="14334" width="0" style="31" hidden="1" customWidth="1"/>
    <col min="14335" max="14337" width="3.7109375" style="31" customWidth="1"/>
    <col min="14338" max="14338" width="12.7109375" style="31" customWidth="1"/>
    <col min="14339" max="14339" width="47.42578125" style="31" customWidth="1"/>
    <col min="14340" max="14340" width="0" style="31" hidden="1" customWidth="1"/>
    <col min="14341" max="14341" width="24.7109375" style="31" customWidth="1"/>
    <col min="14342" max="14342" width="14.7109375" style="31" customWidth="1"/>
    <col min="14343" max="14344" width="15.7109375" style="31" customWidth="1"/>
    <col min="14345" max="14345" width="11.7109375" style="31" customWidth="1"/>
    <col min="14346" max="14346" width="6.42578125" style="31" bestFit="1" customWidth="1"/>
    <col min="14347" max="14347" width="11.7109375" style="31" customWidth="1"/>
    <col min="14348" max="14348" width="0" style="31" hidden="1" customWidth="1"/>
    <col min="14349" max="14349" width="3.7109375" style="31" customWidth="1"/>
    <col min="14350" max="14350" width="11.140625" style="31" bestFit="1" customWidth="1"/>
    <col min="14351" max="14582" width="10.5703125" style="31"/>
    <col min="14583" max="14590" width="0" style="31" hidden="1" customWidth="1"/>
    <col min="14591" max="14593" width="3.7109375" style="31" customWidth="1"/>
    <col min="14594" max="14594" width="12.7109375" style="31" customWidth="1"/>
    <col min="14595" max="14595" width="47.42578125" style="31" customWidth="1"/>
    <col min="14596" max="14596" width="0" style="31" hidden="1" customWidth="1"/>
    <col min="14597" max="14597" width="24.7109375" style="31" customWidth="1"/>
    <col min="14598" max="14598" width="14.7109375" style="31" customWidth="1"/>
    <col min="14599" max="14600" width="15.7109375" style="31" customWidth="1"/>
    <col min="14601" max="14601" width="11.7109375" style="31" customWidth="1"/>
    <col min="14602" max="14602" width="6.42578125" style="31" bestFit="1" customWidth="1"/>
    <col min="14603" max="14603" width="11.7109375" style="31" customWidth="1"/>
    <col min="14604" max="14604" width="0" style="31" hidden="1" customWidth="1"/>
    <col min="14605" max="14605" width="3.7109375" style="31" customWidth="1"/>
    <col min="14606" max="14606" width="11.140625" style="31" bestFit="1" customWidth="1"/>
    <col min="14607" max="14838" width="10.5703125" style="31"/>
    <col min="14839" max="14846" width="0" style="31" hidden="1" customWidth="1"/>
    <col min="14847" max="14849" width="3.7109375" style="31" customWidth="1"/>
    <col min="14850" max="14850" width="12.7109375" style="31" customWidth="1"/>
    <col min="14851" max="14851" width="47.42578125" style="31" customWidth="1"/>
    <col min="14852" max="14852" width="0" style="31" hidden="1" customWidth="1"/>
    <col min="14853" max="14853" width="24.7109375" style="31" customWidth="1"/>
    <col min="14854" max="14854" width="14.7109375" style="31" customWidth="1"/>
    <col min="14855" max="14856" width="15.7109375" style="31" customWidth="1"/>
    <col min="14857" max="14857" width="11.7109375" style="31" customWidth="1"/>
    <col min="14858" max="14858" width="6.42578125" style="31" bestFit="1" customWidth="1"/>
    <col min="14859" max="14859" width="11.7109375" style="31" customWidth="1"/>
    <col min="14860" max="14860" width="0" style="31" hidden="1" customWidth="1"/>
    <col min="14861" max="14861" width="3.7109375" style="31" customWidth="1"/>
    <col min="14862" max="14862" width="11.140625" style="31" bestFit="1" customWidth="1"/>
    <col min="14863" max="15094" width="10.5703125" style="31"/>
    <col min="15095" max="15102" width="0" style="31" hidden="1" customWidth="1"/>
    <col min="15103" max="15105" width="3.7109375" style="31" customWidth="1"/>
    <col min="15106" max="15106" width="12.7109375" style="31" customWidth="1"/>
    <col min="15107" max="15107" width="47.42578125" style="31" customWidth="1"/>
    <col min="15108" max="15108" width="0" style="31" hidden="1" customWidth="1"/>
    <col min="15109" max="15109" width="24.7109375" style="31" customWidth="1"/>
    <col min="15110" max="15110" width="14.7109375" style="31" customWidth="1"/>
    <col min="15111" max="15112" width="15.7109375" style="31" customWidth="1"/>
    <col min="15113" max="15113" width="11.7109375" style="31" customWidth="1"/>
    <col min="15114" max="15114" width="6.42578125" style="31" bestFit="1" customWidth="1"/>
    <col min="15115" max="15115" width="11.7109375" style="31" customWidth="1"/>
    <col min="15116" max="15116" width="0" style="31" hidden="1" customWidth="1"/>
    <col min="15117" max="15117" width="3.7109375" style="31" customWidth="1"/>
    <col min="15118" max="15118" width="11.140625" style="31" bestFit="1" customWidth="1"/>
    <col min="15119" max="15350" width="10.5703125" style="31"/>
    <col min="15351" max="15358" width="0" style="31" hidden="1" customWidth="1"/>
    <col min="15359" max="15361" width="3.7109375" style="31" customWidth="1"/>
    <col min="15362" max="15362" width="12.7109375" style="31" customWidth="1"/>
    <col min="15363" max="15363" width="47.42578125" style="31" customWidth="1"/>
    <col min="15364" max="15364" width="0" style="31" hidden="1" customWidth="1"/>
    <col min="15365" max="15365" width="24.7109375" style="31" customWidth="1"/>
    <col min="15366" max="15366" width="14.7109375" style="31" customWidth="1"/>
    <col min="15367" max="15368" width="15.7109375" style="31" customWidth="1"/>
    <col min="15369" max="15369" width="11.7109375" style="31" customWidth="1"/>
    <col min="15370" max="15370" width="6.42578125" style="31" bestFit="1" customWidth="1"/>
    <col min="15371" max="15371" width="11.7109375" style="31" customWidth="1"/>
    <col min="15372" max="15372" width="0" style="31" hidden="1" customWidth="1"/>
    <col min="15373" max="15373" width="3.7109375" style="31" customWidth="1"/>
    <col min="15374" max="15374" width="11.140625" style="31" bestFit="1" customWidth="1"/>
    <col min="15375" max="15606" width="10.5703125" style="31"/>
    <col min="15607" max="15614" width="0" style="31" hidden="1" customWidth="1"/>
    <col min="15615" max="15617" width="3.7109375" style="31" customWidth="1"/>
    <col min="15618" max="15618" width="12.7109375" style="31" customWidth="1"/>
    <col min="15619" max="15619" width="47.42578125" style="31" customWidth="1"/>
    <col min="15620" max="15620" width="0" style="31" hidden="1" customWidth="1"/>
    <col min="15621" max="15621" width="24.7109375" style="31" customWidth="1"/>
    <col min="15622" max="15622" width="14.7109375" style="31" customWidth="1"/>
    <col min="15623" max="15624" width="15.7109375" style="31" customWidth="1"/>
    <col min="15625" max="15625" width="11.7109375" style="31" customWidth="1"/>
    <col min="15626" max="15626" width="6.42578125" style="31" bestFit="1" customWidth="1"/>
    <col min="15627" max="15627" width="11.7109375" style="31" customWidth="1"/>
    <col min="15628" max="15628" width="0" style="31" hidden="1" customWidth="1"/>
    <col min="15629" max="15629" width="3.7109375" style="31" customWidth="1"/>
    <col min="15630" max="15630" width="11.140625" style="31" bestFit="1" customWidth="1"/>
    <col min="15631" max="15862" width="10.5703125" style="31"/>
    <col min="15863" max="15870" width="0" style="31" hidden="1" customWidth="1"/>
    <col min="15871" max="15873" width="3.7109375" style="31" customWidth="1"/>
    <col min="15874" max="15874" width="12.7109375" style="31" customWidth="1"/>
    <col min="15875" max="15875" width="47.42578125" style="31" customWidth="1"/>
    <col min="15876" max="15876" width="0" style="31" hidden="1" customWidth="1"/>
    <col min="15877" max="15877" width="24.7109375" style="31" customWidth="1"/>
    <col min="15878" max="15878" width="14.7109375" style="31" customWidth="1"/>
    <col min="15879" max="15880" width="15.7109375" style="31" customWidth="1"/>
    <col min="15881" max="15881" width="11.7109375" style="31" customWidth="1"/>
    <col min="15882" max="15882" width="6.42578125" style="31" bestFit="1" customWidth="1"/>
    <col min="15883" max="15883" width="11.7109375" style="31" customWidth="1"/>
    <col min="15884" max="15884" width="0" style="31" hidden="1" customWidth="1"/>
    <col min="15885" max="15885" width="3.7109375" style="31" customWidth="1"/>
    <col min="15886" max="15886" width="11.140625" style="31" bestFit="1" customWidth="1"/>
    <col min="15887" max="16118" width="10.5703125" style="31"/>
    <col min="16119" max="16126" width="0" style="31" hidden="1" customWidth="1"/>
    <col min="16127" max="16129" width="3.7109375" style="31" customWidth="1"/>
    <col min="16130" max="16130" width="12.7109375" style="31" customWidth="1"/>
    <col min="16131" max="16131" width="47.42578125" style="31" customWidth="1"/>
    <col min="16132" max="16132" width="0" style="31" hidden="1" customWidth="1"/>
    <col min="16133" max="16133" width="24.7109375" style="31" customWidth="1"/>
    <col min="16134" max="16134" width="14.7109375" style="31" customWidth="1"/>
    <col min="16135" max="16136" width="15.7109375" style="31" customWidth="1"/>
    <col min="16137" max="16137" width="11.7109375" style="31" customWidth="1"/>
    <col min="16138" max="16138" width="6.42578125" style="31" bestFit="1" customWidth="1"/>
    <col min="16139" max="16139" width="11.7109375" style="31" customWidth="1"/>
    <col min="16140" max="16140" width="0" style="31" hidden="1" customWidth="1"/>
    <col min="16141" max="16141" width="3.7109375" style="31" customWidth="1"/>
    <col min="16142" max="16142" width="11.140625" style="31" bestFit="1" customWidth="1"/>
    <col min="16143" max="16384" width="10.5703125" style="31"/>
  </cols>
  <sheetData>
    <row r="1" spans="1:29" hidden="1"/>
    <row r="2" spans="1:29" hidden="1"/>
    <row r="3" spans="1:29" hidden="1"/>
    <row r="4" spans="1:29" ht="3" customHeight="1">
      <c r="J4" s="74"/>
      <c r="K4" s="74"/>
      <c r="L4" s="382"/>
      <c r="M4" s="382"/>
      <c r="N4" s="382"/>
      <c r="V4" s="382"/>
    </row>
    <row r="5" spans="1:29" ht="22.5" customHeight="1">
      <c r="J5" s="74"/>
      <c r="K5" s="74"/>
      <c r="L5" s="684" t="s">
        <v>744</v>
      </c>
      <c r="M5" s="684"/>
      <c r="N5" s="684"/>
      <c r="O5" s="684"/>
      <c r="P5" s="684"/>
      <c r="Q5" s="684"/>
      <c r="R5" s="684"/>
      <c r="S5" s="684"/>
      <c r="T5" s="684"/>
      <c r="U5" s="395"/>
      <c r="V5" s="395"/>
    </row>
    <row r="6" spans="1:29" ht="3" customHeight="1">
      <c r="J6" s="74"/>
      <c r="K6" s="74"/>
      <c r="L6" s="382"/>
      <c r="M6" s="382"/>
      <c r="N6" s="382"/>
      <c r="O6" s="383"/>
      <c r="P6" s="383"/>
      <c r="Q6" s="383"/>
      <c r="R6" s="383"/>
      <c r="S6" s="383"/>
      <c r="T6" s="383"/>
      <c r="U6" s="382"/>
    </row>
    <row r="7" spans="1:29" s="377" customFormat="1" ht="5.25" hidden="1">
      <c r="A7" s="183"/>
      <c r="B7" s="183"/>
      <c r="C7" s="183"/>
      <c r="D7" s="183"/>
      <c r="E7" s="183"/>
      <c r="F7" s="183"/>
      <c r="G7" s="183"/>
      <c r="H7" s="183"/>
      <c r="L7" s="581"/>
      <c r="M7" s="544"/>
      <c r="O7" s="690"/>
      <c r="P7" s="690"/>
      <c r="Q7" s="690"/>
      <c r="R7" s="690"/>
      <c r="S7" s="690"/>
      <c r="T7" s="690"/>
      <c r="U7" s="496"/>
      <c r="V7" s="496"/>
      <c r="X7" s="183"/>
      <c r="Y7" s="183"/>
      <c r="Z7" s="183"/>
      <c r="AA7" s="183"/>
      <c r="AB7" s="183"/>
    </row>
    <row r="8" spans="1:29"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91" t="str">
        <f>IF(datePr_ch="",IF(datePr="","",datePr),datePr_ch)</f>
        <v>26.04.2023</v>
      </c>
      <c r="P8" s="691"/>
      <c r="Q8" s="691"/>
      <c r="R8" s="691"/>
      <c r="S8" s="691"/>
      <c r="T8" s="691"/>
      <c r="U8" s="468"/>
      <c r="Y8" s="183"/>
      <c r="Z8" s="183"/>
      <c r="AA8" s="183"/>
      <c r="AB8" s="183"/>
      <c r="AC8" s="183"/>
    </row>
    <row r="9" spans="1:29"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91" t="str">
        <f>IF(numberPr_ch="",IF(numberPr="","",numberPr),numberPr_ch)</f>
        <v>1235</v>
      </c>
      <c r="P9" s="691"/>
      <c r="Q9" s="691"/>
      <c r="R9" s="691"/>
      <c r="S9" s="691"/>
      <c r="T9" s="691"/>
      <c r="U9" s="468"/>
      <c r="Y9" s="183"/>
      <c r="Z9" s="183"/>
      <c r="AA9" s="183"/>
      <c r="AB9" s="183"/>
      <c r="AC9" s="183"/>
    </row>
    <row r="10" spans="1:29" s="377" customFormat="1" ht="5.25" hidden="1">
      <c r="A10" s="183"/>
      <c r="B10" s="183"/>
      <c r="C10" s="183"/>
      <c r="D10" s="183"/>
      <c r="E10" s="183"/>
      <c r="F10" s="183"/>
      <c r="G10" s="183"/>
      <c r="H10" s="183"/>
      <c r="L10" s="581"/>
      <c r="M10" s="544"/>
      <c r="O10" s="690"/>
      <c r="P10" s="690"/>
      <c r="Q10" s="690"/>
      <c r="R10" s="690"/>
      <c r="S10" s="690"/>
      <c r="T10" s="690"/>
      <c r="U10" s="496"/>
      <c r="V10" s="496"/>
      <c r="X10" s="183"/>
      <c r="Y10" s="183"/>
      <c r="Z10" s="183"/>
      <c r="AA10" s="183"/>
      <c r="AB10" s="183"/>
    </row>
    <row r="11" spans="1:29" s="138" customFormat="1" ht="18.75" hidden="1">
      <c r="A11" s="183"/>
      <c r="B11" s="183"/>
      <c r="C11" s="183"/>
      <c r="D11" s="183"/>
      <c r="E11" s="183"/>
      <c r="F11" s="183"/>
      <c r="G11" s="183"/>
      <c r="H11" s="183"/>
      <c r="L11" s="132"/>
      <c r="M11" s="487"/>
      <c r="O11" s="486"/>
      <c r="P11" s="486"/>
      <c r="Q11" s="183" t="s">
        <v>635</v>
      </c>
      <c r="R11" s="183" t="s">
        <v>636</v>
      </c>
      <c r="S11" s="486"/>
      <c r="T11" s="486"/>
      <c r="U11" s="468"/>
      <c r="Y11" s="183"/>
      <c r="Z11" s="183"/>
      <c r="AA11" s="183"/>
      <c r="AB11" s="183"/>
      <c r="AC11" s="183"/>
    </row>
    <row r="12" spans="1:29" s="138" customFormat="1" ht="11.25" hidden="1">
      <c r="A12" s="183"/>
      <c r="B12" s="183"/>
      <c r="C12" s="183"/>
      <c r="D12" s="183"/>
      <c r="E12" s="183"/>
      <c r="F12" s="183"/>
      <c r="G12" s="183"/>
      <c r="H12" s="183"/>
      <c r="L12" s="685"/>
      <c r="M12" s="685"/>
      <c r="N12" s="387"/>
      <c r="O12" s="396"/>
      <c r="P12" s="396"/>
      <c r="Q12" s="396"/>
      <c r="R12" s="396"/>
      <c r="S12" s="396"/>
      <c r="T12" s="396"/>
      <c r="U12" s="385"/>
      <c r="V12" s="399" t="s">
        <v>371</v>
      </c>
      <c r="Y12" s="183"/>
      <c r="Z12" s="183"/>
      <c r="AA12" s="183"/>
      <c r="AB12" s="183"/>
      <c r="AC12" s="183"/>
    </row>
    <row r="13" spans="1:29" ht="15" customHeight="1">
      <c r="J13" s="74"/>
      <c r="K13" s="74"/>
      <c r="L13" s="382"/>
      <c r="M13" s="382"/>
      <c r="N13" s="382"/>
      <c r="O13" s="440"/>
      <c r="P13" s="440"/>
      <c r="Q13" s="711"/>
      <c r="R13" s="711"/>
      <c r="S13" s="711"/>
      <c r="T13" s="711"/>
      <c r="U13" s="711"/>
      <c r="V13" s="711"/>
    </row>
    <row r="14" spans="1:29">
      <c r="J14" s="74"/>
      <c r="K14" s="74"/>
      <c r="L14" s="625" t="s">
        <v>445</v>
      </c>
      <c r="M14" s="625"/>
      <c r="N14" s="625"/>
      <c r="O14" s="625"/>
      <c r="P14" s="625"/>
      <c r="Q14" s="625"/>
      <c r="R14" s="625"/>
      <c r="S14" s="625"/>
      <c r="T14" s="625"/>
      <c r="U14" s="625"/>
      <c r="V14" s="625"/>
      <c r="W14" s="625"/>
      <c r="X14" s="625" t="s">
        <v>446</v>
      </c>
    </row>
    <row r="15" spans="1:29" ht="14.25" customHeight="1">
      <c r="J15" s="74"/>
      <c r="K15" s="74"/>
      <c r="L15" s="698" t="s">
        <v>91</v>
      </c>
      <c r="M15" s="698" t="s">
        <v>595</v>
      </c>
      <c r="N15" s="87"/>
      <c r="O15" s="698" t="s">
        <v>596</v>
      </c>
      <c r="P15" s="723" t="s">
        <v>597</v>
      </c>
      <c r="Q15" s="723" t="s">
        <v>604</v>
      </c>
      <c r="R15" s="723"/>
      <c r="S15" s="723"/>
      <c r="T15" s="723"/>
      <c r="U15" s="723"/>
      <c r="V15" s="698" t="s">
        <v>339</v>
      </c>
      <c r="W15" s="710" t="s">
        <v>274</v>
      </c>
      <c r="X15" s="625"/>
    </row>
    <row r="16" spans="1:29" ht="25.5" customHeight="1">
      <c r="J16" s="74"/>
      <c r="K16" s="74"/>
      <c r="L16" s="698"/>
      <c r="M16" s="698"/>
      <c r="N16" s="87"/>
      <c r="O16" s="698"/>
      <c r="P16" s="723"/>
      <c r="Q16" s="723" t="s">
        <v>621</v>
      </c>
      <c r="R16" s="723"/>
      <c r="S16" s="721" t="s">
        <v>615</v>
      </c>
      <c r="T16" s="721"/>
      <c r="U16" s="721"/>
      <c r="V16" s="698"/>
      <c r="W16" s="710"/>
      <c r="X16" s="625"/>
    </row>
    <row r="17" spans="1:29" ht="14.25" customHeight="1">
      <c r="J17" s="74"/>
      <c r="K17" s="74"/>
      <c r="L17" s="698"/>
      <c r="M17" s="698"/>
      <c r="N17" s="87"/>
      <c r="O17" s="698"/>
      <c r="P17" s="723"/>
      <c r="Q17" s="87" t="s">
        <v>619</v>
      </c>
      <c r="R17" s="87" t="s">
        <v>620</v>
      </c>
      <c r="S17" s="89" t="s">
        <v>273</v>
      </c>
      <c r="T17" s="718" t="s">
        <v>272</v>
      </c>
      <c r="U17" s="718"/>
      <c r="V17" s="698"/>
      <c r="W17" s="710"/>
      <c r="X17" s="625"/>
    </row>
    <row r="18" spans="1:29">
      <c r="J18" s="74"/>
      <c r="K18" s="388">
        <v>1</v>
      </c>
      <c r="L18" s="35" t="s">
        <v>92</v>
      </c>
      <c r="M18" s="35" t="s">
        <v>48</v>
      </c>
      <c r="N18" s="394" t="s">
        <v>48</v>
      </c>
      <c r="O18" s="386">
        <f t="shared" ref="O18:T18" ca="1" si="0">OFFSET(O18,0,-1)+1</f>
        <v>3</v>
      </c>
      <c r="P18" s="386">
        <f t="shared" ca="1" si="0"/>
        <v>4</v>
      </c>
      <c r="Q18" s="386">
        <f t="shared" ca="1" si="0"/>
        <v>5</v>
      </c>
      <c r="R18" s="386">
        <f t="shared" ca="1" si="0"/>
        <v>6</v>
      </c>
      <c r="S18" s="386">
        <f t="shared" ca="1" si="0"/>
        <v>7</v>
      </c>
      <c r="T18" s="724">
        <f t="shared" ca="1" si="0"/>
        <v>8</v>
      </c>
      <c r="U18" s="724"/>
      <c r="V18" s="386">
        <f ca="1">OFFSET(V18,0,-2)+1</f>
        <v>9</v>
      </c>
      <c r="X18" s="386">
        <f ca="1">OFFSET(X18,0,-2)+1</f>
        <v>10</v>
      </c>
    </row>
    <row r="19" spans="1:29" ht="22.5">
      <c r="A19" s="669">
        <v>1</v>
      </c>
      <c r="J19" s="74"/>
      <c r="K19" s="74"/>
      <c r="L19" s="401">
        <f>mergeValue(A19)</f>
        <v>1</v>
      </c>
      <c r="M19" s="449" t="s">
        <v>19</v>
      </c>
      <c r="N19" s="436"/>
      <c r="O19" s="712"/>
      <c r="P19" s="712"/>
      <c r="Q19" s="712"/>
      <c r="R19" s="712"/>
      <c r="S19" s="712"/>
      <c r="T19" s="712"/>
      <c r="U19" s="712"/>
      <c r="V19" s="712"/>
      <c r="W19" s="712"/>
      <c r="X19" s="169" t="s">
        <v>718</v>
      </c>
    </row>
    <row r="20" spans="1:29" ht="22.5">
      <c r="A20" s="669"/>
      <c r="B20" s="669">
        <v>1</v>
      </c>
      <c r="G20" s="514"/>
      <c r="H20" s="283"/>
      <c r="I20" s="517"/>
      <c r="J20" s="39"/>
      <c r="K20" s="31"/>
      <c r="L20" s="401" t="str">
        <f>mergeValue(A20) &amp;"."&amp; mergeValue(B20)</f>
        <v>1.1</v>
      </c>
      <c r="M20" s="417" t="s">
        <v>15</v>
      </c>
      <c r="N20" s="436"/>
      <c r="O20" s="712"/>
      <c r="P20" s="712"/>
      <c r="Q20" s="712"/>
      <c r="R20" s="712"/>
      <c r="S20" s="712"/>
      <c r="T20" s="712"/>
      <c r="U20" s="712"/>
      <c r="V20" s="712"/>
      <c r="W20" s="712"/>
      <c r="X20" s="169" t="s">
        <v>459</v>
      </c>
    </row>
    <row r="21" spans="1:29" ht="22.5">
      <c r="A21" s="669"/>
      <c r="B21" s="669"/>
      <c r="C21" s="669">
        <v>1</v>
      </c>
      <c r="G21" s="514"/>
      <c r="H21" s="283"/>
      <c r="I21" s="108"/>
      <c r="J21" s="39"/>
      <c r="K21" s="31"/>
      <c r="L21" s="401" t="str">
        <f>mergeValue(A21) &amp;"."&amp; mergeValue(B21)&amp;"."&amp; mergeValue(C21)</f>
        <v>1.1.1</v>
      </c>
      <c r="M21" s="418" t="s">
        <v>7</v>
      </c>
      <c r="N21" s="436"/>
      <c r="O21" s="712"/>
      <c r="P21" s="712"/>
      <c r="Q21" s="712"/>
      <c r="R21" s="712"/>
      <c r="S21" s="712"/>
      <c r="T21" s="712"/>
      <c r="U21" s="712"/>
      <c r="V21" s="712"/>
      <c r="W21" s="712"/>
      <c r="X21" s="169" t="s">
        <v>600</v>
      </c>
    </row>
    <row r="22" spans="1:29">
      <c r="A22" s="669"/>
      <c r="B22" s="669"/>
      <c r="C22" s="669"/>
      <c r="D22" s="669">
        <v>1</v>
      </c>
      <c r="G22" s="514"/>
      <c r="H22" s="283"/>
      <c r="I22" s="108"/>
      <c r="J22" s="516"/>
      <c r="K22" s="31"/>
      <c r="L22" s="401" t="str">
        <f>mergeValue(A22) &amp;"."&amp; mergeValue(B22)&amp;"."&amp; mergeValue(C22)&amp;"."&amp; mergeValue(D22)</f>
        <v>1.1.1.1</v>
      </c>
      <c r="M22" s="419" t="s">
        <v>21</v>
      </c>
      <c r="N22" s="436"/>
      <c r="O22" s="712"/>
      <c r="P22" s="712"/>
      <c r="Q22" s="712"/>
      <c r="R22" s="712"/>
      <c r="S22" s="712"/>
      <c r="T22" s="712"/>
      <c r="U22" s="712"/>
      <c r="V22" s="712"/>
      <c r="W22" s="712"/>
      <c r="X22" s="463" t="s">
        <v>623</v>
      </c>
    </row>
    <row r="23" spans="1:29" ht="42.95" customHeight="1">
      <c r="A23" s="669"/>
      <c r="B23" s="669"/>
      <c r="C23" s="669"/>
      <c r="D23" s="669"/>
      <c r="E23" s="173">
        <v>1</v>
      </c>
      <c r="G23" s="514"/>
      <c r="H23" s="283"/>
      <c r="I23" s="108"/>
      <c r="J23" s="516"/>
      <c r="K23" s="197"/>
      <c r="L23" s="401" t="str">
        <f>mergeValue(A23) &amp;"."&amp; mergeValue(B23)&amp;"."&amp; mergeValue(C23)&amp;"."&amp; mergeValue(D23)&amp;"."&amp; mergeValue(E23)</f>
        <v>1.1.1.1.1</v>
      </c>
      <c r="M23" s="529"/>
      <c r="N23" s="104"/>
      <c r="O23" s="531"/>
      <c r="P23" s="532"/>
      <c r="Q23" s="583"/>
      <c r="R23" s="583"/>
      <c r="S23" s="536"/>
      <c r="T23" s="378" t="s">
        <v>83</v>
      </c>
      <c r="U23" s="536"/>
      <c r="V23" s="378" t="s">
        <v>84</v>
      </c>
      <c r="W23" s="502"/>
      <c r="X23" s="687" t="s">
        <v>748</v>
      </c>
      <c r="Y23" s="173" t="str">
        <f>strCheckDateTwo(N23:W23)</f>
        <v/>
      </c>
    </row>
    <row r="24" spans="1:29" hidden="1">
      <c r="A24" s="669"/>
      <c r="B24" s="669"/>
      <c r="C24" s="669"/>
      <c r="D24" s="669"/>
      <c r="G24" s="514"/>
      <c r="H24" s="283"/>
      <c r="I24" s="108"/>
      <c r="J24" s="516"/>
      <c r="K24" s="197"/>
      <c r="L24" s="400"/>
      <c r="M24" s="426"/>
      <c r="N24" s="450"/>
      <c r="O24" s="450"/>
      <c r="P24" s="450"/>
      <c r="Q24" s="450"/>
      <c r="R24" s="437" t="str">
        <f>S23 &amp; "-" &amp; U23</f>
        <v>-</v>
      </c>
      <c r="S24" s="405"/>
      <c r="T24" s="438"/>
      <c r="U24" s="405"/>
      <c r="V24" s="450"/>
      <c r="W24" s="501"/>
      <c r="X24" s="688"/>
    </row>
    <row r="25" spans="1:29" ht="15" customHeight="1">
      <c r="A25" s="669"/>
      <c r="B25" s="669"/>
      <c r="C25" s="669"/>
      <c r="D25" s="669"/>
      <c r="G25" s="514"/>
      <c r="H25" s="283"/>
      <c r="I25" s="108"/>
      <c r="J25" s="516"/>
      <c r="K25" s="197"/>
      <c r="L25" s="415"/>
      <c r="M25" s="420" t="s">
        <v>5</v>
      </c>
      <c r="N25" s="129"/>
      <c r="O25" s="416"/>
      <c r="P25" s="416"/>
      <c r="Q25" s="416"/>
      <c r="R25" s="416"/>
      <c r="S25" s="431"/>
      <c r="T25" s="141"/>
      <c r="U25" s="428"/>
      <c r="V25" s="129"/>
      <c r="W25" s="129"/>
      <c r="X25" s="689"/>
    </row>
    <row r="26" spans="1:29" customFormat="1" ht="15" customHeight="1">
      <c r="A26" s="669"/>
      <c r="B26" s="669"/>
      <c r="C26" s="669"/>
      <c r="D26" s="509"/>
      <c r="E26" s="509"/>
      <c r="F26" s="509"/>
      <c r="G26" s="514"/>
      <c r="H26" s="509"/>
      <c r="I26" s="108"/>
      <c r="J26" s="73"/>
      <c r="K26" s="2"/>
      <c r="L26" s="415"/>
      <c r="M26" s="130" t="s">
        <v>16</v>
      </c>
      <c r="N26" s="129"/>
      <c r="O26" s="416"/>
      <c r="P26" s="416"/>
      <c r="Q26" s="416"/>
      <c r="R26" s="416"/>
      <c r="S26" s="431"/>
      <c r="T26" s="141"/>
      <c r="U26" s="428"/>
      <c r="V26" s="129"/>
      <c r="W26" s="141"/>
      <c r="X26" s="518"/>
      <c r="Y26" s="175"/>
      <c r="Z26" s="175"/>
      <c r="AA26" s="175"/>
      <c r="AB26" s="175"/>
      <c r="AC26" s="175"/>
    </row>
    <row r="27" spans="1:29" customFormat="1" ht="15" customHeight="1">
      <c r="A27" s="669"/>
      <c r="B27" s="669"/>
      <c r="C27" s="509"/>
      <c r="D27" s="509"/>
      <c r="E27" s="509"/>
      <c r="F27" s="509"/>
      <c r="G27" s="514"/>
      <c r="H27" s="509"/>
      <c r="I27" s="505"/>
      <c r="J27" s="73"/>
      <c r="K27" s="2"/>
      <c r="L27" s="415"/>
      <c r="M27" s="129" t="s">
        <v>17</v>
      </c>
      <c r="N27" s="129"/>
      <c r="O27" s="416"/>
      <c r="P27" s="416"/>
      <c r="Q27" s="416"/>
      <c r="R27" s="416"/>
      <c r="S27" s="431"/>
      <c r="T27" s="141"/>
      <c r="U27" s="428"/>
      <c r="V27" s="129"/>
      <c r="W27" s="141"/>
      <c r="X27" s="425"/>
      <c r="Y27" s="175"/>
      <c r="Z27" s="175"/>
      <c r="AA27" s="175"/>
      <c r="AB27" s="175"/>
      <c r="AC27" s="175"/>
    </row>
    <row r="28" spans="1:29" customFormat="1" ht="15" customHeight="1">
      <c r="A28" s="669"/>
      <c r="B28" s="509"/>
      <c r="C28" s="509"/>
      <c r="D28" s="509"/>
      <c r="E28" s="509"/>
      <c r="F28" s="509"/>
      <c r="G28" s="514"/>
      <c r="H28" s="509"/>
      <c r="I28" s="505"/>
      <c r="J28" s="73"/>
      <c r="K28" s="2"/>
      <c r="L28" s="415"/>
      <c r="M28" s="135" t="s">
        <v>18</v>
      </c>
      <c r="N28" s="129"/>
      <c r="O28" s="416"/>
      <c r="P28" s="416"/>
      <c r="Q28" s="416"/>
      <c r="R28" s="416"/>
      <c r="S28" s="431"/>
      <c r="T28" s="141"/>
      <c r="U28" s="428"/>
      <c r="V28" s="129"/>
      <c r="W28" s="141"/>
      <c r="X28" s="425"/>
      <c r="Y28" s="175"/>
      <c r="Z28" s="175"/>
      <c r="AA28" s="175"/>
      <c r="AB28" s="175"/>
      <c r="AC28" s="175"/>
    </row>
    <row r="29" spans="1:29" customFormat="1" ht="15" customHeight="1">
      <c r="G29" s="136"/>
      <c r="H29" s="2"/>
      <c r="I29" s="480"/>
      <c r="J29" s="73"/>
      <c r="L29" s="415"/>
      <c r="M29" s="144" t="s">
        <v>308</v>
      </c>
      <c r="N29" s="129"/>
      <c r="O29" s="416"/>
      <c r="P29" s="416"/>
      <c r="Q29" s="416"/>
      <c r="R29" s="416"/>
      <c r="S29" s="431"/>
      <c r="T29" s="141"/>
      <c r="U29" s="428"/>
      <c r="V29" s="129"/>
      <c r="W29" s="141"/>
      <c r="X29" s="425"/>
      <c r="Y29" s="175"/>
      <c r="Z29" s="175"/>
      <c r="AA29" s="175"/>
      <c r="AB29" s="175"/>
      <c r="AC29" s="175"/>
    </row>
    <row r="30" spans="1:29" ht="3" customHeight="1"/>
    <row r="31" spans="1:29" ht="96" customHeight="1">
      <c r="L31" s="1">
        <v>1</v>
      </c>
      <c r="M31" s="663" t="s">
        <v>749</v>
      </c>
      <c r="N31" s="663"/>
      <c r="O31" s="663"/>
      <c r="P31" s="663"/>
      <c r="Q31" s="663"/>
      <c r="R31" s="663"/>
      <c r="S31" s="663"/>
      <c r="T31" s="663"/>
      <c r="U31" s="663"/>
      <c r="V31" s="663"/>
      <c r="W31" s="663"/>
      <c r="X31" s="663"/>
      <c r="Y31" s="542"/>
      <c r="Z31" s="409"/>
      <c r="AA31" s="409"/>
      <c r="AB31" s="409"/>
      <c r="AC31" s="409"/>
    </row>
    <row r="32" spans="1:29">
      <c r="M32" s="408"/>
      <c r="N32" s="408"/>
      <c r="O32" s="408"/>
      <c r="P32" s="408"/>
      <c r="Q32" s="408"/>
      <c r="R32" s="408"/>
      <c r="S32" s="408"/>
      <c r="T32" s="408"/>
      <c r="U32" s="408"/>
      <c r="V32" s="408"/>
      <c r="W32" s="408"/>
      <c r="X32" s="408"/>
      <c r="Y32" s="184"/>
      <c r="Z32" s="184"/>
      <c r="AA32" s="184"/>
      <c r="AB32" s="184"/>
      <c r="AC32" s="184"/>
    </row>
  </sheetData>
  <sheetProtection password="FA9C" sheet="1" objects="1" scenarios="1" formatColumns="0" formatRows="0"/>
  <dataConsolidate link="1"/>
  <mergeCells count="30">
    <mergeCell ref="M31:X31"/>
    <mergeCell ref="P15:P17"/>
    <mergeCell ref="L14:W14"/>
    <mergeCell ref="O7:T7"/>
    <mergeCell ref="O8:T8"/>
    <mergeCell ref="Q15:U15"/>
    <mergeCell ref="S16:U16"/>
    <mergeCell ref="Q16:R16"/>
    <mergeCell ref="O21:W21"/>
    <mergeCell ref="X14:X17"/>
    <mergeCell ref="X23:X25"/>
    <mergeCell ref="L5:T5"/>
    <mergeCell ref="T18:U18"/>
    <mergeCell ref="V15:V17"/>
    <mergeCell ref="W15:W17"/>
    <mergeCell ref="L15:L17"/>
    <mergeCell ref="M15:M17"/>
    <mergeCell ref="O15:O17"/>
    <mergeCell ref="T17:U17"/>
    <mergeCell ref="L12:M12"/>
    <mergeCell ref="Q13:V13"/>
    <mergeCell ref="O9:T9"/>
    <mergeCell ref="O10:T10"/>
    <mergeCell ref="A19:A28"/>
    <mergeCell ref="O19:W19"/>
    <mergeCell ref="B20:B27"/>
    <mergeCell ref="O20:W20"/>
    <mergeCell ref="C21:C26"/>
    <mergeCell ref="D22:D25"/>
    <mergeCell ref="O22:W22"/>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D00-000000000000}"/>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xr:uid="{00000000-0002-0000-1D00-000001000000}">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xr:uid="{00000000-0002-0000-1D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xr:uid="{00000000-0002-0000-1D00-000003000000}"/>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xr:uid="{00000000-0002-0000-1D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xr:uid="{00000000-0002-0000-1D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D00-000006000000}"/>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xr:uid="{00000000-0002-0000-1D00-000007000000}">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xr:uid="{00000000-0002-0000-1D00-000008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209</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t="str">
        <f>IF('Перечень тарифов'!R21="","наименование отсутствует","" &amp; 'Перечень тарифов'!R21 &amp; "")</f>
        <v>наименование отсутствует</v>
      </c>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t="str">
        <f>IF('Перечень тарифов'!F21="","наименование отсутствует","" &amp; 'Перечень тарифов'!F21 &amp; "")</f>
        <v>Производство тепловой энергии. Некомбинированная выработка</v>
      </c>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t="str">
        <f>IF(Территории!H13="","","" &amp; Территории!H13 &amp; "")</f>
        <v>Город Орёл</v>
      </c>
      <c r="I12" s="169" t="s">
        <v>479</v>
      </c>
      <c r="J12" s="271"/>
      <c r="K12" s="183"/>
      <c r="L12" s="183"/>
      <c r="M12" s="183"/>
      <c r="N12" s="183"/>
      <c r="O12" s="183"/>
      <c r="P12" s="183"/>
      <c r="Q12" s="183"/>
      <c r="R12" s="183"/>
      <c r="S12" s="183"/>
      <c r="T12" s="183"/>
    </row>
    <row r="13" spans="1:20" s="138" customFormat="1" ht="56.25">
      <c r="A13" s="667"/>
      <c r="B13" s="667"/>
      <c r="C13" s="667"/>
      <c r="D13" s="276">
        <v>1</v>
      </c>
      <c r="F13" s="165" t="str">
        <f>"4."&amp;mergeValue(A13) &amp;"."&amp;mergeValue(B13)&amp;"."&amp;mergeValue(C13)&amp;"."&amp;mergeValue(D13)</f>
        <v>4.1.1.1.1</v>
      </c>
      <c r="G13" s="339" t="s">
        <v>477</v>
      </c>
      <c r="H13" s="259" t="str">
        <f>IF(Территории!R14="","","" &amp; Территории!R14 &amp; "")</f>
        <v>Город Орёл (54701000)</v>
      </c>
      <c r="I13" s="549" t="s">
        <v>569</v>
      </c>
      <c r="J13" s="271"/>
      <c r="K13" s="183"/>
      <c r="L13" s="183"/>
      <c r="M13" s="183"/>
      <c r="N13" s="183"/>
      <c r="O13" s="183"/>
      <c r="P13" s="183"/>
      <c r="Q13" s="183"/>
      <c r="R13" s="183"/>
      <c r="S13" s="183"/>
      <c r="T13" s="183"/>
    </row>
    <row r="14" spans="1:20" s="138" customFormat="1" ht="3" customHeight="1">
      <c r="A14" s="183"/>
      <c r="B14" s="183"/>
      <c r="C14" s="183"/>
      <c r="D14" s="183"/>
      <c r="F14" s="267"/>
      <c r="G14" s="337"/>
      <c r="H14" s="338"/>
      <c r="I14" s="194"/>
      <c r="J14" s="183"/>
      <c r="K14" s="183"/>
      <c r="L14" s="183"/>
      <c r="M14" s="183"/>
      <c r="N14" s="183"/>
      <c r="O14" s="183"/>
      <c r="P14" s="183"/>
      <c r="Q14" s="183"/>
      <c r="R14" s="183"/>
      <c r="S14" s="183"/>
      <c r="T14" s="183"/>
    </row>
    <row r="15" spans="1:20" s="138" customFormat="1" ht="15" customHeight="1">
      <c r="A15" s="183"/>
      <c r="B15" s="183"/>
      <c r="C15" s="183"/>
      <c r="D15" s="183"/>
      <c r="F15" s="267"/>
      <c r="G15" s="663" t="s">
        <v>571</v>
      </c>
      <c r="H15" s="663"/>
      <c r="I15" s="194"/>
      <c r="J15" s="183"/>
      <c r="K15" s="183"/>
      <c r="L15" s="183"/>
      <c r="M15" s="183"/>
      <c r="N15" s="183"/>
      <c r="O15" s="183"/>
      <c r="P15" s="183"/>
      <c r="Q15" s="183"/>
      <c r="R15" s="183"/>
      <c r="S15" s="183"/>
      <c r="T15" s="183"/>
    </row>
  </sheetData>
  <sheetProtection algorithmName="SHA-512" hashValue="XBo9BeZis955YCEkd3OK3at6qoscAgJp466QGC0/jBNGJukyTa3CyroKUEktDcAJ/HljggOMrMQpZ/jz8cPgnQ==" saltValue="WoneFy05HJFS5o0AW7g2Z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E00-000000000000}">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3">
    <tabColor rgb="FFEAEBEE"/>
    <pageSetUpPr fitToPage="1"/>
  </sheetPr>
  <dimension ref="A1:Q15"/>
  <sheetViews>
    <sheetView showGridLines="0" topLeftCell="C4" zoomScaleNormal="100" workbookViewId="0"/>
  </sheetViews>
  <sheetFormatPr defaultColWidth="10.5703125" defaultRowHeight="14.25"/>
  <cols>
    <col min="1" max="1" width="9.140625" style="194" hidden="1" customWidth="1"/>
    <col min="2" max="2" width="9.140625" style="163" hidden="1" customWidth="1"/>
    <col min="3" max="3" width="3.7109375" style="75" customWidth="1"/>
    <col min="4" max="4" width="6.28515625" style="31" bestFit="1" customWidth="1"/>
    <col min="5" max="5" width="64.140625" style="31" customWidth="1"/>
    <col min="6" max="7" width="35.7109375" style="31" customWidth="1"/>
    <col min="8" max="8" width="115.7109375" style="31" customWidth="1"/>
    <col min="9" max="9" width="10.5703125" style="31"/>
    <col min="10" max="11" width="10.5703125" style="182"/>
    <col min="12" max="16384" width="10.5703125" style="31"/>
  </cols>
  <sheetData>
    <row r="1" spans="1:17" hidden="1">
      <c r="N1" s="559"/>
      <c r="O1" s="559"/>
      <c r="Q1" s="559"/>
    </row>
    <row r="2" spans="1:17" hidden="1"/>
    <row r="3" spans="1:17" hidden="1"/>
    <row r="4" spans="1:17" ht="3" customHeight="1">
      <c r="C4" s="74"/>
      <c r="D4" s="382"/>
      <c r="E4" s="382"/>
      <c r="F4" s="382"/>
      <c r="G4" s="551"/>
      <c r="H4" s="551"/>
    </row>
    <row r="5" spans="1:17" ht="26.1" customHeight="1">
      <c r="C5" s="74"/>
      <c r="D5" s="684" t="s">
        <v>695</v>
      </c>
      <c r="E5" s="684"/>
      <c r="F5" s="684"/>
      <c r="G5" s="684"/>
      <c r="H5" s="550"/>
    </row>
    <row r="6" spans="1:17" ht="3" customHeight="1">
      <c r="C6" s="74"/>
      <c r="D6" s="382"/>
      <c r="E6" s="149"/>
      <c r="F6" s="149"/>
      <c r="G6" s="383"/>
      <c r="H6" s="552"/>
    </row>
    <row r="7" spans="1:17">
      <c r="C7" s="74"/>
      <c r="D7" s="698" t="s">
        <v>445</v>
      </c>
      <c r="E7" s="698"/>
      <c r="F7" s="698"/>
      <c r="G7" s="698"/>
      <c r="H7" s="737" t="s">
        <v>446</v>
      </c>
    </row>
    <row r="8" spans="1:17">
      <c r="C8" s="74"/>
      <c r="D8" s="87" t="s">
        <v>91</v>
      </c>
      <c r="E8" s="96" t="s">
        <v>448</v>
      </c>
      <c r="F8" s="96" t="s">
        <v>439</v>
      </c>
      <c r="G8" s="96" t="s">
        <v>447</v>
      </c>
      <c r="H8" s="737"/>
    </row>
    <row r="9" spans="1:17" ht="12" customHeight="1">
      <c r="C9" s="74"/>
      <c r="D9" s="35" t="s">
        <v>92</v>
      </c>
      <c r="E9" s="35" t="s">
        <v>48</v>
      </c>
      <c r="F9" s="35" t="s">
        <v>49</v>
      </c>
      <c r="G9" s="35" t="s">
        <v>50</v>
      </c>
      <c r="H9" s="35" t="s">
        <v>67</v>
      </c>
    </row>
    <row r="10" spans="1:17" ht="21" customHeight="1">
      <c r="A10" s="153"/>
      <c r="C10" s="74"/>
      <c r="D10" s="164" t="s">
        <v>92</v>
      </c>
      <c r="E10" s="560" t="s">
        <v>698</v>
      </c>
      <c r="F10" s="335"/>
      <c r="G10" s="256"/>
      <c r="H10" s="687" t="s">
        <v>700</v>
      </c>
    </row>
    <row r="11" spans="1:17" ht="21" customHeight="1">
      <c r="A11" s="153"/>
      <c r="C11" s="74"/>
      <c r="D11" s="164" t="s">
        <v>48</v>
      </c>
      <c r="E11" s="560" t="s">
        <v>699</v>
      </c>
      <c r="F11" s="335"/>
      <c r="G11" s="256"/>
      <c r="H11" s="688"/>
    </row>
    <row r="12" spans="1:17" ht="21" customHeight="1">
      <c r="A12" s="2"/>
      <c r="C12" s="39"/>
      <c r="D12" s="164" t="s">
        <v>49</v>
      </c>
      <c r="E12" s="560" t="s">
        <v>682</v>
      </c>
      <c r="F12" s="335"/>
      <c r="G12" s="256"/>
      <c r="H12" s="688"/>
      <c r="I12" s="182"/>
      <c r="K12" s="31"/>
    </row>
    <row r="13" spans="1:17" ht="21" customHeight="1">
      <c r="A13" s="2"/>
      <c r="C13" s="39"/>
      <c r="D13" s="164" t="s">
        <v>50</v>
      </c>
      <c r="E13" s="560" t="s">
        <v>683</v>
      </c>
      <c r="F13" s="335"/>
      <c r="G13" s="256"/>
      <c r="H13" s="688"/>
      <c r="I13" s="182"/>
      <c r="K13" s="31"/>
    </row>
    <row r="14" spans="1:17" ht="15" customHeight="1">
      <c r="A14" s="153"/>
      <c r="C14" s="74"/>
      <c r="D14" s="97"/>
      <c r="E14" s="562" t="s">
        <v>327</v>
      </c>
      <c r="F14" s="557"/>
      <c r="G14" s="555"/>
      <c r="H14" s="689"/>
    </row>
    <row r="15" spans="1:17">
      <c r="D15" s="564"/>
      <c r="E15" s="564"/>
      <c r="F15" s="564"/>
      <c r="G15" s="564"/>
      <c r="H15" s="564"/>
    </row>
  </sheetData>
  <sheetProtection password="FA9C" sheet="1" objects="1" scenarios="1" formatColumns="0" formatRows="0"/>
  <dataConsolidate link="1"/>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xr:uid="{00000000-0002-0000-1F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xr:uid="{00000000-0002-0000-1F00-000001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EF5C8-B185-465D-A586-F810D880EA21}">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209</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t="str">
        <f>IF('Перечень тарифов'!R21="","наименование отсутствует","" &amp; 'Перечень тарифов'!R21 &amp; "")</f>
        <v>наименование отсутствует</v>
      </c>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t="str">
        <f>IF('Перечень тарифов'!F21="","наименование отсутствует","" &amp; 'Перечень тарифов'!F21 &amp; "")</f>
        <v>Производство тепловой энергии. Некомбинированная выработка</v>
      </c>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t="str">
        <f>IF(Территории!H13="","","" &amp; Территории!H13 &amp; "")</f>
        <v>Город Орёл</v>
      </c>
      <c r="I12" s="169" t="s">
        <v>479</v>
      </c>
      <c r="J12" s="271"/>
      <c r="K12" s="183"/>
      <c r="L12" s="183"/>
      <c r="M12" s="183"/>
      <c r="N12" s="183"/>
      <c r="O12" s="183"/>
      <c r="P12" s="183"/>
      <c r="Q12" s="183"/>
      <c r="R12" s="183"/>
      <c r="S12" s="183"/>
      <c r="T12" s="183"/>
    </row>
    <row r="13" spans="1:20" s="138" customFormat="1" ht="56.25">
      <c r="A13" s="667"/>
      <c r="B13" s="667"/>
      <c r="C13" s="667"/>
      <c r="D13" s="276">
        <v>1</v>
      </c>
      <c r="F13" s="165" t="str">
        <f>"4."&amp;mergeValue(A13) &amp;"."&amp;mergeValue(B13)&amp;"."&amp;mergeValue(C13)&amp;"."&amp;mergeValue(D13)</f>
        <v>4.1.1.1.1</v>
      </c>
      <c r="G13" s="339" t="s">
        <v>477</v>
      </c>
      <c r="H13" s="259" t="str">
        <f>IF(Территории!R14="","","" &amp; Территории!R14 &amp; "")</f>
        <v>Город Орёл (54701000)</v>
      </c>
      <c r="I13" s="549" t="s">
        <v>569</v>
      </c>
      <c r="J13" s="271"/>
      <c r="K13" s="183"/>
      <c r="L13" s="183"/>
      <c r="M13" s="183"/>
      <c r="N13" s="183"/>
      <c r="O13" s="183"/>
      <c r="P13" s="183"/>
      <c r="Q13" s="183"/>
      <c r="R13" s="183"/>
      <c r="S13" s="183"/>
      <c r="T13" s="183"/>
    </row>
    <row r="14" spans="1:20" s="138" customFormat="1" ht="3" customHeight="1">
      <c r="A14" s="183"/>
      <c r="B14" s="183"/>
      <c r="C14" s="183"/>
      <c r="D14" s="183"/>
      <c r="F14" s="267"/>
      <c r="G14" s="337"/>
      <c r="H14" s="338"/>
      <c r="I14" s="194"/>
      <c r="J14" s="183"/>
      <c r="K14" s="183"/>
      <c r="L14" s="183"/>
      <c r="M14" s="183"/>
      <c r="N14" s="183"/>
      <c r="O14" s="183"/>
      <c r="P14" s="183"/>
      <c r="Q14" s="183"/>
      <c r="R14" s="183"/>
      <c r="S14" s="183"/>
      <c r="T14" s="183"/>
    </row>
    <row r="15" spans="1:20" s="138" customFormat="1" ht="15" customHeight="1">
      <c r="A15" s="183"/>
      <c r="B15" s="183"/>
      <c r="C15" s="183"/>
      <c r="D15" s="183"/>
      <c r="F15" s="267"/>
      <c r="G15" s="663" t="s">
        <v>571</v>
      </c>
      <c r="H15" s="663"/>
      <c r="I15" s="194"/>
      <c r="J15" s="183"/>
      <c r="K15" s="183"/>
      <c r="L15" s="183"/>
      <c r="M15" s="183"/>
      <c r="N15" s="183"/>
      <c r="O15" s="183"/>
      <c r="P15" s="183"/>
      <c r="Q15" s="183"/>
      <c r="R15" s="183"/>
      <c r="S15" s="183"/>
      <c r="T15" s="183"/>
    </row>
  </sheetData>
  <sheetProtection algorithmName="SHA-512" hashValue="ACotM3W69SJ3/uogGMt5Px0DXyglOmDsnTAWaRSdlYGC4kQRkAiDEcPSwhwlzHBBlfgTh+Hyvkqp8aYYidSwwg==" saltValue="/83ENLYXBIy/FZSGPijr6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4B506BB8-110F-4EF4-A802-CBF59270B433}">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4_1">
    <tabColor rgb="FFEAEBEE"/>
  </sheetPr>
  <dimension ref="A1:AF34"/>
  <sheetViews>
    <sheetView showGridLines="0" topLeftCell="C16" zoomScaleNormal="100" workbookViewId="0">
      <selection activeCell="K20" sqref="K20"/>
    </sheetView>
  </sheetViews>
  <sheetFormatPr defaultColWidth="10.5703125" defaultRowHeight="14.25"/>
  <cols>
    <col min="1" max="1" width="9.140625" style="194" hidden="1" customWidth="1"/>
    <col min="2" max="2" width="9.140625" style="163" hidden="1" customWidth="1"/>
    <col min="3" max="3" width="3.7109375" style="75" customWidth="1"/>
    <col min="4" max="4" width="6.28515625" style="31" bestFit="1" customWidth="1"/>
    <col min="5" max="5" width="46.7109375" style="31" customWidth="1"/>
    <col min="6" max="6" width="35.7109375" style="31" customWidth="1"/>
    <col min="7" max="7" width="3.7109375" style="31" customWidth="1"/>
    <col min="8" max="9" width="11.7109375" style="31" customWidth="1"/>
    <col min="10" max="11" width="35.7109375" style="31" customWidth="1"/>
    <col min="12" max="12" width="84.85546875" style="31" customWidth="1"/>
    <col min="13" max="13" width="10.5703125" style="31"/>
    <col min="14" max="15" width="10.5703125" style="182"/>
    <col min="16" max="16384" width="10.5703125" style="31"/>
  </cols>
  <sheetData>
    <row r="1" spans="1:32" hidden="1">
      <c r="S1" s="558"/>
      <c r="AF1" s="559"/>
    </row>
    <row r="2" spans="1:32" hidden="1"/>
    <row r="3" spans="1:32" hidden="1"/>
    <row r="4" spans="1:32" ht="3" customHeight="1">
      <c r="C4" s="74"/>
      <c r="D4" s="382"/>
      <c r="E4" s="382"/>
      <c r="F4" s="382"/>
      <c r="G4" s="382"/>
      <c r="H4" s="382"/>
      <c r="I4" s="382"/>
      <c r="J4" s="382"/>
      <c r="K4" s="551"/>
      <c r="L4" s="551"/>
    </row>
    <row r="5" spans="1:32" ht="26.1" customHeight="1">
      <c r="C5" s="74"/>
      <c r="D5" s="684" t="s">
        <v>707</v>
      </c>
      <c r="E5" s="684"/>
      <c r="F5" s="684"/>
      <c r="G5" s="684"/>
      <c r="H5" s="684"/>
      <c r="I5" s="684"/>
      <c r="J5" s="684"/>
      <c r="K5" s="684"/>
      <c r="L5" s="466"/>
    </row>
    <row r="6" spans="1:32" ht="3" customHeight="1">
      <c r="C6" s="74"/>
      <c r="D6" s="382"/>
      <c r="E6" s="149"/>
      <c r="F6" s="149"/>
      <c r="G6" s="149"/>
      <c r="H6" s="149"/>
      <c r="I6" s="149"/>
      <c r="J6" s="149"/>
      <c r="K6" s="383"/>
      <c r="L6" s="552"/>
    </row>
    <row r="7" spans="1:32" ht="18.75">
      <c r="C7" s="74"/>
      <c r="D7" s="382"/>
      <c r="E7" s="568" t="str">
        <f>"Дата подачи заявления об "&amp;IF(datePr_ch="","утверждении","изменении") &amp; " тарифов"</f>
        <v>Дата подачи заявления об изменении тарифов</v>
      </c>
      <c r="F7" s="691" t="str">
        <f>IF(datePr_ch="",IF(datePr="","",datePr),datePr_ch)</f>
        <v>26.04.2023</v>
      </c>
      <c r="G7" s="691"/>
      <c r="H7" s="691"/>
      <c r="I7" s="691"/>
      <c r="J7" s="691"/>
      <c r="K7" s="691"/>
      <c r="L7" s="579"/>
      <c r="M7" s="396"/>
    </row>
    <row r="8" spans="1:32" ht="18.75">
      <c r="C8" s="74"/>
      <c r="D8" s="382"/>
      <c r="E8" s="568" t="str">
        <f>"Номер подачи заявления об "&amp;IF(numberPr_ch="","утверждении","изменении") &amp; " тарифов"</f>
        <v>Номер подачи заявления об изменении тарифов</v>
      </c>
      <c r="F8" s="691" t="str">
        <f>IF(numberPr_ch="",IF(numberPr="","",numberPr),numberPr_ch)</f>
        <v>1235</v>
      </c>
      <c r="G8" s="691"/>
      <c r="H8" s="691"/>
      <c r="I8" s="691"/>
      <c r="J8" s="691"/>
      <c r="K8" s="691"/>
      <c r="L8" s="579"/>
      <c r="M8" s="396"/>
    </row>
    <row r="9" spans="1:32">
      <c r="C9" s="74"/>
      <c r="D9" s="382"/>
      <c r="E9" s="149"/>
      <c r="F9" s="149"/>
      <c r="G9" s="149"/>
      <c r="H9" s="149"/>
      <c r="I9" s="149"/>
      <c r="J9" s="149"/>
      <c r="K9" s="383"/>
      <c r="L9" s="552"/>
    </row>
    <row r="10" spans="1:32" ht="21" customHeight="1">
      <c r="C10" s="74"/>
      <c r="D10" s="698" t="s">
        <v>445</v>
      </c>
      <c r="E10" s="698"/>
      <c r="F10" s="698"/>
      <c r="G10" s="698"/>
      <c r="H10" s="698"/>
      <c r="I10" s="698"/>
      <c r="J10" s="698"/>
      <c r="K10" s="698"/>
      <c r="L10" s="737" t="s">
        <v>446</v>
      </c>
    </row>
    <row r="11" spans="1:32" ht="21" customHeight="1">
      <c r="C11" s="74"/>
      <c r="D11" s="681" t="s">
        <v>91</v>
      </c>
      <c r="E11" s="738" t="s">
        <v>296</v>
      </c>
      <c r="F11" s="738" t="s">
        <v>19</v>
      </c>
      <c r="G11" s="740" t="s">
        <v>684</v>
      </c>
      <c r="H11" s="741"/>
      <c r="I11" s="742"/>
      <c r="J11" s="738" t="s">
        <v>439</v>
      </c>
      <c r="K11" s="738" t="s">
        <v>447</v>
      </c>
      <c r="L11" s="737"/>
    </row>
    <row r="12" spans="1:32" ht="21" customHeight="1">
      <c r="C12" s="74"/>
      <c r="D12" s="683"/>
      <c r="E12" s="739"/>
      <c r="F12" s="739"/>
      <c r="G12" s="744" t="s">
        <v>685</v>
      </c>
      <c r="H12" s="745"/>
      <c r="I12" s="96" t="s">
        <v>686</v>
      </c>
      <c r="J12" s="739"/>
      <c r="K12" s="739"/>
      <c r="L12" s="737"/>
    </row>
    <row r="13" spans="1:32" ht="12" customHeight="1">
      <c r="C13" s="74"/>
      <c r="D13" s="35" t="s">
        <v>92</v>
      </c>
      <c r="E13" s="35" t="s">
        <v>48</v>
      </c>
      <c r="F13" s="35" t="s">
        <v>49</v>
      </c>
      <c r="G13" s="746" t="s">
        <v>50</v>
      </c>
      <c r="H13" s="746"/>
      <c r="I13" s="35" t="s">
        <v>67</v>
      </c>
      <c r="J13" s="35" t="s">
        <v>68</v>
      </c>
      <c r="K13" s="35" t="s">
        <v>182</v>
      </c>
      <c r="L13" s="35" t="s">
        <v>183</v>
      </c>
    </row>
    <row r="14" spans="1:32" ht="14.25" customHeight="1">
      <c r="A14" s="153"/>
      <c r="C14" s="74"/>
      <c r="D14" s="563">
        <v>1</v>
      </c>
      <c r="E14" s="743" t="s">
        <v>687</v>
      </c>
      <c r="F14" s="747"/>
      <c r="G14" s="747"/>
      <c r="H14" s="747"/>
      <c r="I14" s="747"/>
      <c r="J14" s="747"/>
      <c r="K14" s="747"/>
      <c r="L14" s="169"/>
      <c r="M14" s="565"/>
    </row>
    <row r="15" spans="1:32" ht="56.25">
      <c r="A15" s="153"/>
      <c r="C15" s="74"/>
      <c r="D15" s="563" t="s">
        <v>294</v>
      </c>
      <c r="E15" s="245" t="s">
        <v>449</v>
      </c>
      <c r="F15" s="245" t="s">
        <v>449</v>
      </c>
      <c r="G15" s="748" t="s">
        <v>449</v>
      </c>
      <c r="H15" s="749"/>
      <c r="I15" s="245" t="s">
        <v>449</v>
      </c>
      <c r="J15" s="335" t="s">
        <v>1569</v>
      </c>
      <c r="K15" s="592" t="s">
        <v>1568</v>
      </c>
      <c r="L15" s="169" t="s">
        <v>688</v>
      </c>
      <c r="M15" s="565"/>
    </row>
    <row r="16" spans="1:32" ht="18.75">
      <c r="A16" s="153"/>
      <c r="B16" s="163">
        <v>3</v>
      </c>
      <c r="C16" s="74"/>
      <c r="D16" s="566">
        <v>2</v>
      </c>
      <c r="E16" s="750" t="s">
        <v>689</v>
      </c>
      <c r="F16" s="751"/>
      <c r="G16" s="751"/>
      <c r="H16" s="752"/>
      <c r="I16" s="752"/>
      <c r="J16" s="752" t="s">
        <v>449</v>
      </c>
      <c r="K16" s="752"/>
      <c r="L16" s="561"/>
      <c r="M16" s="565"/>
    </row>
    <row r="17" spans="1:15" ht="90" customHeight="1">
      <c r="A17" s="153"/>
      <c r="C17" s="753"/>
      <c r="D17" s="754" t="s">
        <v>690</v>
      </c>
      <c r="E17" s="755"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756"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для потребителей г. Орла</v>
      </c>
      <c r="G17" s="245"/>
      <c r="H17" s="577" t="s">
        <v>1555</v>
      </c>
      <c r="I17" s="575" t="s">
        <v>1567</v>
      </c>
      <c r="J17" s="335" t="s">
        <v>247</v>
      </c>
      <c r="K17" s="245" t="s">
        <v>449</v>
      </c>
      <c r="L17" s="687" t="s">
        <v>711</v>
      </c>
      <c r="M17" s="565"/>
    </row>
    <row r="18" spans="1:15" ht="18.75">
      <c r="A18" s="153"/>
      <c r="C18" s="753"/>
      <c r="D18" s="754"/>
      <c r="E18" s="755"/>
      <c r="F18" s="756"/>
      <c r="G18" s="567"/>
      <c r="H18" s="562" t="s">
        <v>274</v>
      </c>
      <c r="I18" s="557"/>
      <c r="J18" s="557"/>
      <c r="K18" s="555"/>
      <c r="L18" s="689"/>
      <c r="M18" s="565"/>
    </row>
    <row r="19" spans="1:15" ht="18.75">
      <c r="A19" s="153"/>
      <c r="B19" s="163">
        <v>3</v>
      </c>
      <c r="C19" s="74"/>
      <c r="D19" s="164" t="s">
        <v>49</v>
      </c>
      <c r="E19" s="743" t="s">
        <v>691</v>
      </c>
      <c r="F19" s="743"/>
      <c r="G19" s="743"/>
      <c r="H19" s="743"/>
      <c r="I19" s="743"/>
      <c r="J19" s="743"/>
      <c r="K19" s="743"/>
      <c r="L19" s="445"/>
      <c r="M19" s="565"/>
    </row>
    <row r="20" spans="1:15" ht="33.75">
      <c r="A20" s="153"/>
      <c r="C20" s="74"/>
      <c r="D20" s="563" t="s">
        <v>440</v>
      </c>
      <c r="E20" s="245" t="s">
        <v>449</v>
      </c>
      <c r="F20" s="245" t="s">
        <v>449</v>
      </c>
      <c r="G20" s="748" t="s">
        <v>449</v>
      </c>
      <c r="H20" s="749"/>
      <c r="I20" s="245" t="s">
        <v>449</v>
      </c>
      <c r="J20" s="245" t="s">
        <v>449</v>
      </c>
      <c r="K20" s="592" t="s">
        <v>1570</v>
      </c>
      <c r="L20" s="169" t="s">
        <v>692</v>
      </c>
      <c r="M20" s="565"/>
    </row>
    <row r="21" spans="1:15" ht="18.75">
      <c r="A21" s="153"/>
      <c r="B21" s="163">
        <v>3</v>
      </c>
      <c r="C21" s="74"/>
      <c r="D21" s="164" t="s">
        <v>50</v>
      </c>
      <c r="E21" s="743" t="s">
        <v>693</v>
      </c>
      <c r="F21" s="743"/>
      <c r="G21" s="743"/>
      <c r="H21" s="743"/>
      <c r="I21" s="743"/>
      <c r="J21" s="743"/>
      <c r="K21" s="743"/>
      <c r="L21" s="445"/>
      <c r="M21" s="565"/>
    </row>
    <row r="22" spans="1:15" ht="67.5" customHeight="1">
      <c r="A22" s="153"/>
      <c r="C22" s="753"/>
      <c r="D22" s="754" t="s">
        <v>441</v>
      </c>
      <c r="E22" s="755"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2" s="756"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для потребителей г. Орла</v>
      </c>
      <c r="G22" s="245"/>
      <c r="H22" s="575" t="s">
        <v>1555</v>
      </c>
      <c r="I22" s="575" t="s">
        <v>1567</v>
      </c>
      <c r="J22" s="580">
        <v>1248129.79</v>
      </c>
      <c r="K22" s="245" t="s">
        <v>449</v>
      </c>
      <c r="L22" s="687" t="s">
        <v>712</v>
      </c>
      <c r="M22" s="565"/>
    </row>
    <row r="23" spans="1:15" ht="18.75">
      <c r="A23" s="153"/>
      <c r="C23" s="753"/>
      <c r="D23" s="754"/>
      <c r="E23" s="755"/>
      <c r="F23" s="756"/>
      <c r="G23" s="567"/>
      <c r="H23" s="562" t="s">
        <v>274</v>
      </c>
      <c r="I23" s="554"/>
      <c r="J23" s="554"/>
      <c r="K23" s="555"/>
      <c r="L23" s="689"/>
      <c r="M23" s="565"/>
    </row>
    <row r="24" spans="1:15" ht="18.75">
      <c r="A24" s="153"/>
      <c r="C24" s="74"/>
      <c r="D24" s="164" t="s">
        <v>67</v>
      </c>
      <c r="E24" s="743" t="s">
        <v>757</v>
      </c>
      <c r="F24" s="743"/>
      <c r="G24" s="743"/>
      <c r="H24" s="743"/>
      <c r="I24" s="743"/>
      <c r="J24" s="743"/>
      <c r="K24" s="743"/>
      <c r="L24" s="445"/>
      <c r="M24" s="565"/>
    </row>
    <row r="25" spans="1:15" ht="90" customHeight="1">
      <c r="A25" s="153"/>
      <c r="C25" s="753"/>
      <c r="D25" s="757" t="s">
        <v>442</v>
      </c>
      <c r="E25" s="755"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5" s="756"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для потребителей г. Орла</v>
      </c>
      <c r="G25" s="245"/>
      <c r="H25" s="577" t="s">
        <v>1555</v>
      </c>
      <c r="I25" s="575" t="s">
        <v>1567</v>
      </c>
      <c r="J25" s="580">
        <v>560.10614999999996</v>
      </c>
      <c r="K25" s="245" t="s">
        <v>449</v>
      </c>
      <c r="L25" s="687" t="s">
        <v>758</v>
      </c>
      <c r="M25" s="565"/>
    </row>
    <row r="26" spans="1:15" ht="18.75">
      <c r="A26" s="153"/>
      <c r="C26" s="753"/>
      <c r="D26" s="758"/>
      <c r="E26" s="755"/>
      <c r="F26" s="756"/>
      <c r="G26" s="567"/>
      <c r="H26" s="562" t="s">
        <v>274</v>
      </c>
      <c r="I26" s="554"/>
      <c r="J26" s="554"/>
      <c r="K26" s="555"/>
      <c r="L26" s="689"/>
      <c r="M26" s="565"/>
    </row>
    <row r="27" spans="1:15" ht="26.1" customHeight="1">
      <c r="A27" s="153"/>
      <c r="C27" s="74"/>
      <c r="D27" s="164" t="s">
        <v>68</v>
      </c>
      <c r="E27" s="743" t="s">
        <v>714</v>
      </c>
      <c r="F27" s="743"/>
      <c r="G27" s="743"/>
      <c r="H27" s="743"/>
      <c r="I27" s="743"/>
      <c r="J27" s="743"/>
      <c r="K27" s="743"/>
      <c r="L27" s="445"/>
      <c r="M27" s="565"/>
    </row>
    <row r="28" spans="1:15" ht="101.25" customHeight="1">
      <c r="A28" s="153"/>
      <c r="C28" s="753"/>
      <c r="D28" s="757" t="s">
        <v>443</v>
      </c>
      <c r="E28" s="755"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8" s="756"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для потребителей г. Орла</v>
      </c>
      <c r="G28" s="245"/>
      <c r="H28" s="577" t="s">
        <v>1555</v>
      </c>
      <c r="I28" s="575" t="s">
        <v>1567</v>
      </c>
      <c r="J28" s="580">
        <v>0</v>
      </c>
      <c r="K28" s="245" t="s">
        <v>449</v>
      </c>
      <c r="L28" s="687" t="s">
        <v>715</v>
      </c>
      <c r="M28" s="565"/>
      <c r="O28" s="182" t="s">
        <v>553</v>
      </c>
    </row>
    <row r="29" spans="1:15" ht="18.75">
      <c r="A29" s="153"/>
      <c r="C29" s="753"/>
      <c r="D29" s="758"/>
      <c r="E29" s="755"/>
      <c r="F29" s="756"/>
      <c r="G29" s="567"/>
      <c r="H29" s="562" t="s">
        <v>274</v>
      </c>
      <c r="I29" s="554"/>
      <c r="J29" s="554"/>
      <c r="K29" s="555"/>
      <c r="L29" s="689"/>
      <c r="M29" s="565"/>
    </row>
    <row r="30" spans="1:15" ht="25.5" customHeight="1">
      <c r="A30" s="153"/>
      <c r="B30" s="163">
        <v>3</v>
      </c>
      <c r="C30" s="74"/>
      <c r="D30" s="164" t="s">
        <v>182</v>
      </c>
      <c r="E30" s="743" t="s">
        <v>713</v>
      </c>
      <c r="F30" s="743"/>
      <c r="G30" s="743"/>
      <c r="H30" s="743"/>
      <c r="I30" s="743"/>
      <c r="J30" s="743"/>
      <c r="K30" s="743"/>
      <c r="L30" s="445"/>
      <c r="M30" s="565"/>
    </row>
    <row r="31" spans="1:15" ht="112.5" customHeight="1">
      <c r="A31" s="153"/>
      <c r="C31" s="753"/>
      <c r="D31" s="757" t="s">
        <v>694</v>
      </c>
      <c r="E31" s="755"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1" s="756" t="str">
        <f>IF('Перечень тарифов'!J21="","наименование отсутствует","" &amp; 'Перечень тарифов'!J21 &amp; "")</f>
        <v>Тариф на тепловую энергию, поставляемую АО "Орелгортеплоэнерго" в теплоносителе "Горячая вода" для потребителей г. Орла</v>
      </c>
      <c r="G31" s="245"/>
      <c r="H31" s="577" t="s">
        <v>1555</v>
      </c>
      <c r="I31" s="575" t="s">
        <v>1567</v>
      </c>
      <c r="J31" s="580">
        <v>0</v>
      </c>
      <c r="K31" s="245" t="s">
        <v>449</v>
      </c>
      <c r="L31" s="687" t="s">
        <v>716</v>
      </c>
      <c r="M31" s="565"/>
    </row>
    <row r="32" spans="1:15" ht="18.75">
      <c r="A32" s="153"/>
      <c r="C32" s="753"/>
      <c r="D32" s="758"/>
      <c r="E32" s="755"/>
      <c r="F32" s="756"/>
      <c r="G32" s="567"/>
      <c r="H32" s="562" t="s">
        <v>274</v>
      </c>
      <c r="I32" s="554"/>
      <c r="J32" s="554"/>
      <c r="K32" s="555"/>
      <c r="L32" s="689"/>
      <c r="M32" s="565"/>
    </row>
    <row r="33" spans="4:15" s="153" customFormat="1" ht="3" customHeight="1">
      <c r="D33" s="569"/>
      <c r="E33" s="569"/>
      <c r="F33" s="569"/>
      <c r="G33" s="569"/>
      <c r="H33" s="569"/>
      <c r="I33" s="569"/>
      <c r="J33" s="569"/>
      <c r="K33" s="569"/>
      <c r="L33" s="569"/>
      <c r="N33" s="553"/>
      <c r="O33" s="553"/>
    </row>
    <row r="34" spans="4:15" ht="24.75" customHeight="1">
      <c r="D34" s="556">
        <v>1</v>
      </c>
      <c r="E34" s="663" t="s">
        <v>710</v>
      </c>
      <c r="F34" s="663"/>
      <c r="G34" s="663"/>
      <c r="H34" s="663"/>
      <c r="I34" s="663"/>
      <c r="J34" s="663"/>
      <c r="K34" s="663"/>
      <c r="L34" s="663"/>
    </row>
  </sheetData>
  <sheetProtection algorithmName="SHA-512" hashValue="XERvP2mm/g33nCFTs4B5x3QEXTnS+k7Z2d6ILInUPmK1eq9bDr7YGCmcy9RhGqzMlZKw+hUTBPkIayBU+mYooQ==" saltValue="ExyHk5mizmgluIp95UsykA==" spinCount="100000" sheet="1" objects="1" scenarios="1" formatColumns="0" formatRows="0"/>
  <mergeCells count="48">
    <mergeCell ref="E34:L34"/>
    <mergeCell ref="E30:K30"/>
    <mergeCell ref="C31:C32"/>
    <mergeCell ref="D31:D32"/>
    <mergeCell ref="E31:E32"/>
    <mergeCell ref="F31:F32"/>
    <mergeCell ref="L31:L32"/>
    <mergeCell ref="L28:L29"/>
    <mergeCell ref="L22:L23"/>
    <mergeCell ref="E24:K24"/>
    <mergeCell ref="C25:C26"/>
    <mergeCell ref="D25:D26"/>
    <mergeCell ref="E25:E26"/>
    <mergeCell ref="F25:F26"/>
    <mergeCell ref="L25:L26"/>
    <mergeCell ref="E27:K27"/>
    <mergeCell ref="C28:C29"/>
    <mergeCell ref="D28:D29"/>
    <mergeCell ref="E28:E29"/>
    <mergeCell ref="F28:F29"/>
    <mergeCell ref="G20:H20"/>
    <mergeCell ref="E21:K21"/>
    <mergeCell ref="C22:C23"/>
    <mergeCell ref="D22:D23"/>
    <mergeCell ref="E22:E23"/>
    <mergeCell ref="F22:F23"/>
    <mergeCell ref="C17:C18"/>
    <mergeCell ref="D17:D18"/>
    <mergeCell ref="E17:E18"/>
    <mergeCell ref="F17:F18"/>
    <mergeCell ref="L17:L18"/>
    <mergeCell ref="E19:K19"/>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xr:uid="{00000000-0002-0000-2000-000000000000}">
      <formula1>900</formula1>
    </dataValidation>
    <dataValidation type="textLength" operator="lessThanOrEqual" allowBlank="1" showInputMessage="1" showErrorMessage="1" errorTitle="Ошибка" error="Допускается ввод не более 900 символов!" sqref="L25 L28 L16:L17 L22 L31" xr:uid="{00000000-0002-0000-2000-000001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xr:uid="{00000000-0002-0000-2000-000002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xr:uid="{00000000-0002-0000-2000-000003000000}"/>
    <dataValidation type="list" allowBlank="1" showInputMessage="1" showErrorMessage="1" errorTitle="Ошибка" error="Выберите значение из списка" prompt="Выберите значение из списка" sqref="J17" xr:uid="{00000000-0002-0000-2000-000004000000}">
      <formula1>kind_of_control_method</formula1>
    </dataValidation>
    <dataValidation type="decimal" allowBlank="1" showErrorMessage="1" errorTitle="Ошибка" error="Допускается ввод только действительных чисел!" sqref="J25 J28 J22 J31" xr:uid="{00000000-0002-0000-2000-000005000000}">
      <formula1>-9.99999999999999E+23</formula1>
      <formula2>9.99999999999999E+23</formula2>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2b53d70b-d7c7-4a07-9e09-7921bb0806a3" xr:uid="{F0BEB573-10A4-4C15-959E-2ED91545BC29}"/>
    <hyperlink ref="K20" location="'Форма 4.10.1'!$K$20" tooltip="Кликните по гиперссылке, чтобы перейти по гиперссылке или отредактировать её" display="https://portal.eias.ru/Portal/DownloadPage.aspx?type=12&amp;guid=a9515a2f-1215-4603-a855-66459d881a61" xr:uid="{BF77DA57-4807-43A9-A1AF-74942B1CD08E}"/>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03">
    <tabColor rgb="FFEAEBEE"/>
    <pageSetUpPr fitToPage="1"/>
  </sheetPr>
  <dimension ref="A1:N15"/>
  <sheetViews>
    <sheetView showGridLines="0" topLeftCell="C4" zoomScaleNormal="100" workbookViewId="0"/>
  </sheetViews>
  <sheetFormatPr defaultRowHeight="14.25"/>
  <cols>
    <col min="1" max="1" width="9.140625" style="111" hidden="1" customWidth="1"/>
    <col min="2" max="2" width="9.140625" style="112" hidden="1" customWidth="1"/>
    <col min="3" max="3" width="3.7109375" style="113" customWidth="1"/>
    <col min="4" max="4" width="7" style="112" bestFit="1" customWidth="1"/>
    <col min="5" max="5" width="11.28515625" style="112" customWidth="1"/>
    <col min="6" max="6" width="41" style="112" customWidth="1"/>
    <col min="7" max="7" width="18" style="112" customWidth="1"/>
    <col min="8" max="8" width="13.140625" style="112" customWidth="1"/>
    <col min="9" max="9" width="11.42578125" style="112" customWidth="1"/>
    <col min="10" max="10" width="42.140625" style="112" customWidth="1"/>
    <col min="11" max="11" width="115.7109375" style="112" customWidth="1"/>
    <col min="12" max="12" width="3.7109375" style="112" customWidth="1"/>
    <col min="13" max="16384" width="9.140625" style="112"/>
  </cols>
  <sheetData>
    <row r="1" spans="1:14" hidden="1"/>
    <row r="2" spans="1:14" hidden="1"/>
    <row r="3" spans="1:14" hidden="1"/>
    <row r="4" spans="1:14" ht="3" customHeight="1"/>
    <row r="5" spans="1:14" s="31" customFormat="1" ht="22.5">
      <c r="A5" s="108"/>
      <c r="C5" s="39"/>
      <c r="D5" s="759" t="s">
        <v>460</v>
      </c>
      <c r="E5" s="759"/>
      <c r="F5" s="759"/>
      <c r="G5" s="759"/>
      <c r="H5" s="759"/>
      <c r="I5" s="759"/>
      <c r="J5" s="759"/>
      <c r="K5" s="352"/>
    </row>
    <row r="6" spans="1:14" ht="3" hidden="1" customHeight="1">
      <c r="D6" s="114"/>
      <c r="E6" s="114"/>
      <c r="G6" s="114"/>
      <c r="H6" s="114"/>
      <c r="I6" s="114"/>
      <c r="J6" s="114"/>
      <c r="K6" s="114"/>
    </row>
    <row r="7" spans="1:14" s="111" customFormat="1" ht="3" customHeight="1">
      <c r="B7" s="112"/>
      <c r="C7" s="113"/>
      <c r="D7" s="115"/>
      <c r="E7" s="115"/>
      <c r="G7" s="115"/>
      <c r="H7" s="115"/>
      <c r="I7" s="115"/>
      <c r="J7" s="115"/>
      <c r="K7" s="115"/>
      <c r="L7" s="116"/>
    </row>
    <row r="8" spans="1:14">
      <c r="D8" s="761" t="s">
        <v>445</v>
      </c>
      <c r="E8" s="761"/>
      <c r="F8" s="761"/>
      <c r="G8" s="761"/>
      <c r="H8" s="761"/>
      <c r="I8" s="761"/>
      <c r="J8" s="761"/>
      <c r="K8" s="761" t="s">
        <v>446</v>
      </c>
    </row>
    <row r="9" spans="1:14">
      <c r="D9" s="761" t="s">
        <v>91</v>
      </c>
      <c r="E9" s="761" t="s">
        <v>462</v>
      </c>
      <c r="F9" s="761"/>
      <c r="G9" s="761" t="s">
        <v>463</v>
      </c>
      <c r="H9" s="761"/>
      <c r="I9" s="761"/>
      <c r="J9" s="761"/>
      <c r="K9" s="761"/>
    </row>
    <row r="10" spans="1:14" ht="22.5">
      <c r="D10" s="761"/>
      <c r="E10" s="118" t="s">
        <v>464</v>
      </c>
      <c r="F10" s="118" t="s">
        <v>398</v>
      </c>
      <c r="G10" s="118" t="s">
        <v>398</v>
      </c>
      <c r="H10" s="118" t="s">
        <v>464</v>
      </c>
      <c r="I10" s="118" t="s">
        <v>465</v>
      </c>
      <c r="J10" s="118" t="s">
        <v>447</v>
      </c>
      <c r="K10" s="761"/>
    </row>
    <row r="11" spans="1:14" ht="12" customHeight="1">
      <c r="D11" s="35" t="s">
        <v>92</v>
      </c>
      <c r="E11" s="35" t="s">
        <v>48</v>
      </c>
      <c r="F11" s="35" t="s">
        <v>49</v>
      </c>
      <c r="G11" s="35" t="s">
        <v>50</v>
      </c>
      <c r="H11" s="35" t="s">
        <v>67</v>
      </c>
      <c r="I11" s="35" t="s">
        <v>68</v>
      </c>
      <c r="J11" s="35" t="s">
        <v>182</v>
      </c>
      <c r="K11" s="35" t="s">
        <v>183</v>
      </c>
    </row>
    <row r="12" spans="1:14" s="110" customFormat="1" ht="54.95" customHeight="1">
      <c r="A12" s="161" t="s">
        <v>49</v>
      </c>
      <c r="B12" s="110" t="s">
        <v>252</v>
      </c>
      <c r="C12" s="117"/>
      <c r="D12" s="119" t="s">
        <v>92</v>
      </c>
      <c r="E12" s="359"/>
      <c r="F12" s="534"/>
      <c r="G12" s="534"/>
      <c r="H12" s="534"/>
      <c r="I12" s="536"/>
      <c r="J12" s="256"/>
      <c r="K12" s="687" t="s">
        <v>466</v>
      </c>
      <c r="M12" s="364" t="str">
        <f>IF(ISERROR(INDEX(kind_of_nameforms,MATCH(E12,kind_of_forms,0),1)),"",INDEX(kind_of_nameforms,MATCH(E12,kind_of_forms,0),1))</f>
        <v/>
      </c>
      <c r="N12" s="365"/>
    </row>
    <row r="13" spans="1:14" ht="15" customHeight="1">
      <c r="A13" s="112"/>
      <c r="C13" s="112"/>
      <c r="D13" s="97"/>
      <c r="E13" s="121" t="s">
        <v>5</v>
      </c>
      <c r="F13" s="120"/>
      <c r="G13" s="120"/>
      <c r="H13" s="120"/>
      <c r="I13" s="120"/>
      <c r="J13" s="258"/>
      <c r="K13" s="689"/>
    </row>
    <row r="14" spans="1:14" ht="3" customHeight="1">
      <c r="A14" s="112"/>
      <c r="C14" s="112"/>
    </row>
    <row r="15" spans="1:14" ht="27.75" customHeight="1">
      <c r="E15" s="760" t="s">
        <v>572</v>
      </c>
      <c r="F15" s="760"/>
      <c r="G15" s="760"/>
      <c r="H15" s="760"/>
      <c r="I15" s="760"/>
      <c r="J15" s="760"/>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9" type="noConversion"/>
  <dataValidations count="4">
    <dataValidation type="textLength" operator="lessThanOrEqual" allowBlank="1" showInputMessage="1" showErrorMessage="1" errorTitle="Ошибка" error="Допускается ввод не более 900 символов!" sqref="F12:H12" xr:uid="{00000000-0002-0000-21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1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1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1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7">
    <tabColor rgb="FFCCCCFF"/>
    <pageSetUpPr fitToPage="1"/>
  </sheetPr>
  <dimension ref="A1:I15"/>
  <sheetViews>
    <sheetView showGridLines="0" topLeftCell="C6" zoomScaleNormal="100" workbookViewId="0">
      <selection activeCell="E13" sqref="E13"/>
    </sheetView>
  </sheetViews>
  <sheetFormatPr defaultRowHeight="14.25"/>
  <cols>
    <col min="1" max="2" width="9.140625" style="11" hidden="1" customWidth="1"/>
    <col min="3" max="3" width="3.7109375" style="41" bestFit="1" customWidth="1"/>
    <col min="4" max="4" width="6.28515625" style="11" bestFit="1" customWidth="1"/>
    <col min="5" max="5" width="94.85546875" style="11" customWidth="1"/>
    <col min="6" max="16384" width="9.140625" style="11"/>
  </cols>
  <sheetData>
    <row r="1" spans="3:9" hidden="1"/>
    <row r="2" spans="3:9" hidden="1"/>
    <row r="3" spans="3:9" hidden="1"/>
    <row r="4" spans="3:9" hidden="1"/>
    <row r="5" spans="3:9" hidden="1"/>
    <row r="6" spans="3:9" ht="3" customHeight="1">
      <c r="C6" s="42"/>
      <c r="D6" s="12"/>
      <c r="E6" s="12"/>
    </row>
    <row r="7" spans="3:9" ht="22.5">
      <c r="C7" s="42"/>
      <c r="D7" s="620" t="s">
        <v>313</v>
      </c>
      <c r="E7" s="622"/>
      <c r="F7" s="353"/>
    </row>
    <row r="8" spans="3:9" ht="3" customHeight="1">
      <c r="C8" s="42"/>
      <c r="D8" s="12"/>
      <c r="E8" s="12"/>
    </row>
    <row r="9" spans="3:9" ht="15.95" customHeight="1">
      <c r="C9" s="42"/>
      <c r="D9" s="87" t="s">
        <v>91</v>
      </c>
      <c r="E9" s="328" t="s">
        <v>312</v>
      </c>
    </row>
    <row r="10" spans="3:9" ht="12" customHeight="1">
      <c r="C10" s="42"/>
      <c r="D10" s="35" t="s">
        <v>92</v>
      </c>
      <c r="E10" s="35" t="s">
        <v>48</v>
      </c>
    </row>
    <row r="11" spans="3:9" ht="11.25" hidden="1" customHeight="1">
      <c r="C11" s="42"/>
      <c r="D11" s="167">
        <v>0</v>
      </c>
      <c r="E11" s="346"/>
    </row>
    <row r="12" spans="3:9" ht="15" customHeight="1">
      <c r="C12" s="146"/>
      <c r="D12" s="106">
        <v>1</v>
      </c>
      <c r="E12" s="530" t="s">
        <v>1571</v>
      </c>
    </row>
    <row r="13" spans="3:9" ht="12" customHeight="1">
      <c r="C13" s="42"/>
      <c r="D13" s="347"/>
      <c r="E13" s="348" t="s">
        <v>176</v>
      </c>
    </row>
    <row r="14" spans="3:9" ht="3" customHeight="1"/>
    <row r="15" spans="3:9" ht="22.5" customHeight="1">
      <c r="C15" s="147"/>
      <c r="D15" s="762" t="s">
        <v>314</v>
      </c>
      <c r="E15" s="762"/>
      <c r="F15" s="148"/>
      <c r="G15" s="148"/>
      <c r="H15" s="148"/>
      <c r="I15" s="148"/>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200-000000000000}">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Comm">
    <tabColor rgb="FFCCCCFF"/>
    <pageSetUpPr fitToPage="1"/>
  </sheetPr>
  <dimension ref="A1:F12"/>
  <sheetViews>
    <sheetView showGridLines="0" topLeftCell="C6" zoomScaleNormal="100" workbookViewId="0">
      <selection activeCell="R45" sqref="R45"/>
    </sheetView>
  </sheetViews>
  <sheetFormatPr defaultRowHeight="14.25"/>
  <cols>
    <col min="1" max="2" width="9.140625" style="11" hidden="1" customWidth="1"/>
    <col min="3" max="3" width="3.7109375" style="41" customWidth="1"/>
    <col min="4" max="4" width="6.28515625" style="11" customWidth="1"/>
    <col min="5" max="5" width="94.85546875" style="11" customWidth="1"/>
    <col min="6" max="16384" width="9.140625" style="11"/>
  </cols>
  <sheetData>
    <row r="1" spans="3:6" hidden="1"/>
    <row r="2" spans="3:6" hidden="1"/>
    <row r="3" spans="3:6" hidden="1"/>
    <row r="4" spans="3:6" hidden="1"/>
    <row r="5" spans="3:6" hidden="1"/>
    <row r="6" spans="3:6" ht="3" customHeight="1">
      <c r="C6" s="42"/>
      <c r="D6" s="12"/>
      <c r="E6" s="12"/>
    </row>
    <row r="7" spans="3:6" ht="22.5">
      <c r="C7" s="42"/>
      <c r="D7" s="759" t="s">
        <v>54</v>
      </c>
      <c r="E7" s="759"/>
      <c r="F7" s="353"/>
    </row>
    <row r="8" spans="3:6" ht="3" customHeight="1">
      <c r="C8" s="42"/>
      <c r="D8" s="12"/>
      <c r="E8" s="12"/>
    </row>
    <row r="9" spans="3:6" ht="15.95" customHeight="1">
      <c r="C9" s="42"/>
      <c r="D9" s="87" t="s">
        <v>91</v>
      </c>
      <c r="E9" s="96" t="s">
        <v>175</v>
      </c>
    </row>
    <row r="10" spans="3:6" ht="12" customHeight="1">
      <c r="C10" s="42"/>
      <c r="D10" s="35" t="s">
        <v>92</v>
      </c>
      <c r="E10" s="35" t="s">
        <v>48</v>
      </c>
    </row>
    <row r="11" spans="3:6" ht="15" hidden="1" customHeight="1">
      <c r="C11" s="42"/>
      <c r="D11" s="106">
        <v>0</v>
      </c>
      <c r="E11" s="166"/>
    </row>
    <row r="12" spans="3:6">
      <c r="C12" s="42"/>
      <c r="D12" s="97"/>
      <c r="E12" s="95" t="s">
        <v>176</v>
      </c>
    </row>
  </sheetData>
  <sheetProtection password="FA9C" sheet="1" objects="1" scenarios="1" formatColumns="0" formatRows="0"/>
  <mergeCells count="1">
    <mergeCell ref="D7:E7"/>
  </mergeCells>
  <phoneticPr fontId="10" type="noConversion"/>
  <dataValidations count="1">
    <dataValidation type="textLength" operator="lessThanOrEqual" allowBlank="1" showInputMessage="1" showErrorMessage="1" errorTitle="Ошибка" error="Допускается ввод не более 900 символов!" sqref="E11" xr:uid="{00000000-0002-0000-2300-000000000000}">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heck">
    <tabColor indexed="31"/>
  </sheetPr>
  <dimension ref="B1:E5"/>
  <sheetViews>
    <sheetView showGridLines="0" zoomScaleNormal="100" workbookViewId="0"/>
  </sheetViews>
  <sheetFormatPr defaultRowHeight="11.25"/>
  <cols>
    <col min="1" max="1" width="1.7109375" customWidth="1"/>
    <col min="2" max="2" width="34.5703125" customWidth="1"/>
    <col min="3" max="3" width="85.5703125" customWidth="1"/>
    <col min="4" max="4" width="17.7109375" customWidth="1"/>
  </cols>
  <sheetData>
    <row r="1" spans="2:5" ht="3" customHeight="1"/>
    <row r="2" spans="2:5" ht="22.5">
      <c r="B2" s="763" t="s">
        <v>55</v>
      </c>
      <c r="C2" s="763"/>
      <c r="D2" s="763"/>
      <c r="E2" s="354"/>
    </row>
    <row r="3" spans="2:5" ht="3" customHeight="1"/>
    <row r="4" spans="2:5" ht="21.75" customHeight="1" thickBot="1">
      <c r="B4" s="589" t="s">
        <v>1</v>
      </c>
      <c r="C4" s="589" t="s">
        <v>90</v>
      </c>
      <c r="D4" s="589" t="s">
        <v>71</v>
      </c>
    </row>
    <row r="5" spans="2:5" ht="12" thickTop="1"/>
  </sheetData>
  <sheetProtection algorithmName="SHA-512" hashValue="ljHGeRIKPls4tXrEFFqz8UtHJJjqS2yixYlZ6gnkrxeOkIQCw3etA0kXnXoUcQjLeKnSsN12ecUPapmZy5nisQ==" saltValue="t2dtjZEOWZA58+40mv2BDA==" spinCount="100000" sheet="1" objects="1" scenarios="1" formatColumns="0" formatRows="0" autoFilter="0"/>
  <autoFilter ref="B4:D4" xr:uid="{00000000-0001-0000-2400-000000000000}"/>
  <mergeCells count="1">
    <mergeCell ref="B2:D2"/>
  </mergeCells>
  <phoneticPr fontId="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SH_et_union_hor">
    <tabColor indexed="47"/>
  </sheetPr>
  <dimension ref="A2:CE373"/>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0" customFormat="1" ht="17.100000000000001" customHeight="1">
      <c r="A2" s="30" t="s">
        <v>174</v>
      </c>
    </row>
    <row r="4" spans="1:23" s="11" customFormat="1" ht="17.100000000000001" customHeight="1">
      <c r="C4" s="40"/>
      <c r="D4" s="106"/>
      <c r="E4" s="107"/>
    </row>
    <row r="7" spans="1:23" s="30" customFormat="1" ht="17.100000000000001" customHeight="1">
      <c r="A7" s="30" t="s">
        <v>0</v>
      </c>
    </row>
    <row r="8" spans="1:23" ht="17.100000000000001" customHeight="1">
      <c r="G8" s="82"/>
      <c r="H8" s="82"/>
      <c r="I8" s="82"/>
      <c r="M8" s="36"/>
    </row>
    <row r="9" spans="1:23" s="86" customFormat="1" ht="17.100000000000001" customHeight="1">
      <c r="A9" s="176"/>
      <c r="C9" s="138"/>
      <c r="D9" s="646">
        <v>1</v>
      </c>
      <c r="E9" s="794"/>
      <c r="F9" s="796"/>
      <c r="G9" s="785" t="s">
        <v>84</v>
      </c>
      <c r="H9" s="646"/>
      <c r="I9" s="646">
        <v>1</v>
      </c>
      <c r="J9" s="790"/>
      <c r="K9" s="677" t="s">
        <v>84</v>
      </c>
      <c r="L9" s="659"/>
      <c r="M9" s="659" t="s">
        <v>92</v>
      </c>
      <c r="N9" s="793"/>
      <c r="O9" s="677" t="s">
        <v>84</v>
      </c>
      <c r="P9" s="659"/>
      <c r="Q9" s="659" t="s">
        <v>92</v>
      </c>
      <c r="R9" s="789"/>
      <c r="S9" s="677" t="s">
        <v>84</v>
      </c>
      <c r="T9" s="104"/>
      <c r="U9" s="104" t="s">
        <v>92</v>
      </c>
      <c r="V9" s="541"/>
      <c r="W9" s="251"/>
    </row>
    <row r="10" spans="1:23" s="86" customFormat="1" ht="17.100000000000001" customHeight="1">
      <c r="A10" s="176"/>
      <c r="C10" s="138"/>
      <c r="D10" s="646"/>
      <c r="E10" s="794"/>
      <c r="F10" s="796"/>
      <c r="G10" s="785"/>
      <c r="H10" s="646"/>
      <c r="I10" s="646"/>
      <c r="J10" s="790"/>
      <c r="K10" s="677"/>
      <c r="L10" s="659"/>
      <c r="M10" s="659"/>
      <c r="N10" s="793"/>
      <c r="O10" s="677"/>
      <c r="P10" s="659"/>
      <c r="Q10" s="659"/>
      <c r="R10" s="789"/>
      <c r="S10" s="677"/>
      <c r="T10" s="535"/>
      <c r="U10" s="100"/>
      <c r="V10" s="101" t="s">
        <v>630</v>
      </c>
      <c r="W10" s="102"/>
    </row>
    <row r="11" spans="1:23" s="86" customFormat="1" ht="17.100000000000001" customHeight="1">
      <c r="A11" s="176"/>
      <c r="C11" s="138"/>
      <c r="D11" s="647"/>
      <c r="E11" s="795"/>
      <c r="F11" s="797"/>
      <c r="G11" s="647"/>
      <c r="H11" s="647"/>
      <c r="I11" s="647"/>
      <c r="J11" s="791"/>
      <c r="K11" s="647"/>
      <c r="L11" s="647"/>
      <c r="M11" s="647"/>
      <c r="N11" s="789"/>
      <c r="O11" s="647"/>
      <c r="P11" s="189"/>
      <c r="Q11" s="100"/>
      <c r="R11" s="101" t="s">
        <v>629</v>
      </c>
      <c r="S11" s="485"/>
      <c r="T11" s="485"/>
      <c r="U11" s="485"/>
      <c r="V11" s="485"/>
      <c r="W11" s="102"/>
    </row>
    <row r="12" spans="1:23" s="86" customFormat="1" ht="17.100000000000001" customHeight="1">
      <c r="A12" s="176"/>
      <c r="C12" s="138"/>
      <c r="D12" s="647"/>
      <c r="E12" s="795"/>
      <c r="F12" s="797"/>
      <c r="G12" s="647"/>
      <c r="H12" s="647"/>
      <c r="I12" s="647"/>
      <c r="J12" s="791"/>
      <c r="K12" s="647"/>
      <c r="L12" s="100"/>
      <c r="M12" s="101"/>
      <c r="N12" s="101" t="s">
        <v>410</v>
      </c>
      <c r="O12" s="101"/>
      <c r="P12" s="101"/>
      <c r="Q12" s="101"/>
      <c r="R12" s="101"/>
      <c r="S12" s="485"/>
      <c r="T12" s="485"/>
      <c r="U12" s="485"/>
      <c r="V12" s="485"/>
      <c r="W12" s="102"/>
    </row>
    <row r="13" spans="1:23" s="86" customFormat="1" ht="17.25" customHeight="1">
      <c r="A13" s="176"/>
      <c r="C13" s="138"/>
      <c r="D13" s="647"/>
      <c r="E13" s="795"/>
      <c r="F13" s="797"/>
      <c r="G13" s="647"/>
      <c r="H13" s="100"/>
      <c r="I13" s="101"/>
      <c r="J13" s="101"/>
      <c r="K13" s="101"/>
      <c r="L13" s="101"/>
      <c r="M13" s="101"/>
      <c r="N13" s="101"/>
      <c r="O13" s="101"/>
      <c r="P13" s="101"/>
      <c r="Q13" s="101"/>
      <c r="R13" s="101"/>
      <c r="S13" s="485"/>
      <c r="T13" s="485"/>
      <c r="U13" s="485"/>
      <c r="V13" s="485"/>
      <c r="W13" s="102"/>
    </row>
    <row r="15" spans="1:23" ht="16.5" customHeight="1">
      <c r="A15" s="176"/>
      <c r="B15" s="86"/>
      <c r="C15" s="138"/>
      <c r="D15" s="646"/>
      <c r="E15" s="798"/>
      <c r="F15" s="784"/>
      <c r="G15" s="786"/>
      <c r="H15" s="646"/>
      <c r="I15" s="646">
        <v>1</v>
      </c>
      <c r="J15" s="790"/>
      <c r="K15" s="677" t="s">
        <v>84</v>
      </c>
      <c r="L15" s="659"/>
      <c r="M15" s="659" t="s">
        <v>92</v>
      </c>
      <c r="N15" s="793"/>
      <c r="O15" s="677" t="s">
        <v>84</v>
      </c>
      <c r="P15" s="659"/>
      <c r="Q15" s="659" t="s">
        <v>92</v>
      </c>
      <c r="R15" s="789"/>
      <c r="S15" s="677" t="s">
        <v>84</v>
      </c>
      <c r="T15" s="104"/>
      <c r="U15" s="104" t="s">
        <v>92</v>
      </c>
      <c r="V15" s="541"/>
      <c r="W15" s="251"/>
    </row>
    <row r="16" spans="1:23" ht="16.5" customHeight="1">
      <c r="A16" s="176"/>
      <c r="B16" s="86"/>
      <c r="C16" s="138"/>
      <c r="D16" s="646"/>
      <c r="E16" s="798"/>
      <c r="F16" s="784"/>
      <c r="G16" s="786"/>
      <c r="H16" s="646"/>
      <c r="I16" s="646"/>
      <c r="J16" s="790"/>
      <c r="K16" s="677"/>
      <c r="L16" s="659"/>
      <c r="M16" s="659"/>
      <c r="N16" s="793"/>
      <c r="O16" s="677"/>
      <c r="P16" s="659"/>
      <c r="Q16" s="659"/>
      <c r="R16" s="789"/>
      <c r="S16" s="677"/>
      <c r="T16" s="535"/>
      <c r="U16" s="100"/>
      <c r="V16" s="101" t="s">
        <v>630</v>
      </c>
      <c r="W16" s="102"/>
    </row>
    <row r="17" spans="1:36" ht="17.100000000000001" customHeight="1">
      <c r="A17" s="176"/>
      <c r="B17" s="86"/>
      <c r="C17" s="138"/>
      <c r="D17" s="646"/>
      <c r="E17" s="798"/>
      <c r="F17" s="784"/>
      <c r="G17" s="786"/>
      <c r="H17" s="646"/>
      <c r="I17" s="646"/>
      <c r="J17" s="791"/>
      <c r="K17" s="677"/>
      <c r="L17" s="659"/>
      <c r="M17" s="659"/>
      <c r="N17" s="789"/>
      <c r="O17" s="677"/>
      <c r="P17" s="189"/>
      <c r="Q17" s="100"/>
      <c r="R17" s="101" t="s">
        <v>629</v>
      </c>
      <c r="S17" s="485"/>
      <c r="T17" s="485"/>
      <c r="U17" s="485"/>
      <c r="V17" s="485"/>
      <c r="W17" s="102"/>
    </row>
    <row r="18" spans="1:36" ht="17.100000000000001" customHeight="1">
      <c r="A18" s="176"/>
      <c r="B18" s="86"/>
      <c r="C18" s="138"/>
      <c r="D18" s="646"/>
      <c r="E18" s="798"/>
      <c r="F18" s="784"/>
      <c r="G18" s="786"/>
      <c r="H18" s="646"/>
      <c r="I18" s="646"/>
      <c r="J18" s="791"/>
      <c r="K18" s="677"/>
      <c r="L18" s="100"/>
      <c r="M18" s="101"/>
      <c r="N18" s="101" t="s">
        <v>410</v>
      </c>
      <c r="O18" s="101"/>
      <c r="P18" s="101"/>
      <c r="Q18" s="101"/>
      <c r="R18" s="101"/>
      <c r="S18" s="485"/>
      <c r="T18" s="485"/>
      <c r="U18" s="485"/>
      <c r="V18" s="485"/>
      <c r="W18" s="102"/>
    </row>
    <row r="19" spans="1:36" ht="17.100000000000001" customHeight="1">
      <c r="A19" s="176"/>
      <c r="B19" s="86"/>
      <c r="C19" s="138"/>
      <c r="D19" s="646"/>
      <c r="E19" s="798"/>
      <c r="F19" s="784"/>
      <c r="G19" s="786"/>
      <c r="H19" s="100"/>
      <c r="I19" s="101"/>
      <c r="J19" s="101"/>
      <c r="K19" s="101"/>
      <c r="L19" s="101"/>
      <c r="M19" s="101"/>
      <c r="N19" s="101"/>
      <c r="O19" s="101"/>
      <c r="P19" s="101"/>
      <c r="Q19" s="101"/>
      <c r="R19" s="101"/>
      <c r="S19" s="485"/>
      <c r="T19" s="485"/>
      <c r="U19" s="485"/>
      <c r="V19" s="485"/>
      <c r="W19" s="102"/>
    </row>
    <row r="21" spans="1:36" s="30" customFormat="1" ht="17.100000000000001" customHeight="1">
      <c r="A21" s="30" t="s">
        <v>12</v>
      </c>
      <c r="C21" s="30" t="s">
        <v>92</v>
      </c>
    </row>
    <row r="27" spans="1:36" ht="17.100000000000001" customHeight="1">
      <c r="O27" s="792" t="s">
        <v>297</v>
      </c>
      <c r="P27" s="792"/>
      <c r="Q27" s="792"/>
      <c r="R27" s="721" t="s">
        <v>269</v>
      </c>
      <c r="S27" s="721"/>
      <c r="T27" s="721"/>
      <c r="U27" s="698" t="s">
        <v>339</v>
      </c>
      <c r="W27" s="787"/>
    </row>
    <row r="28" spans="1:36" ht="17.100000000000001" customHeight="1">
      <c r="O28" s="722" t="s">
        <v>578</v>
      </c>
      <c r="P28" s="722" t="s">
        <v>270</v>
      </c>
      <c r="Q28" s="722"/>
      <c r="R28" s="721"/>
      <c r="S28" s="721"/>
      <c r="T28" s="721"/>
      <c r="U28" s="698"/>
      <c r="W28" s="787"/>
    </row>
    <row r="29" spans="1:36" ht="37.5" customHeight="1">
      <c r="O29" s="722"/>
      <c r="P29" s="88" t="s">
        <v>579</v>
      </c>
      <c r="Q29" s="88" t="s">
        <v>6</v>
      </c>
      <c r="R29" s="89" t="s">
        <v>273</v>
      </c>
      <c r="S29" s="718" t="s">
        <v>272</v>
      </c>
      <c r="T29" s="718"/>
      <c r="U29" s="698"/>
      <c r="W29" s="787"/>
    </row>
    <row r="30" spans="1:36" ht="17.100000000000001" customHeight="1">
      <c r="G30" s="2"/>
      <c r="H30" s="2"/>
      <c r="I30" s="2"/>
      <c r="J30" s="2"/>
      <c r="K30" s="2"/>
      <c r="L30" s="105"/>
      <c r="M30" s="349" t="s">
        <v>182</v>
      </c>
      <c r="N30" s="349"/>
      <c r="O30" s="788"/>
      <c r="P30" s="788"/>
      <c r="Q30" s="788"/>
      <c r="R30" s="788"/>
      <c r="S30" s="788"/>
      <c r="T30" s="788"/>
      <c r="U30" s="788"/>
      <c r="V30" s="105"/>
      <c r="W30" s="105"/>
      <c r="X30" s="175"/>
      <c r="Y30" s="175"/>
      <c r="Z30" s="175"/>
      <c r="AA30" s="175"/>
      <c r="AB30" s="175"/>
      <c r="AC30" s="175"/>
      <c r="AD30" s="175"/>
      <c r="AE30" s="175"/>
      <c r="AF30" s="175"/>
      <c r="AG30" s="175"/>
      <c r="AH30" s="175"/>
      <c r="AI30" s="175"/>
      <c r="AJ30" s="175"/>
    </row>
    <row r="31" spans="1:36" s="31" customFormat="1" ht="22.5">
      <c r="A31" s="669">
        <v>1</v>
      </c>
      <c r="B31" s="173"/>
      <c r="C31" s="173"/>
      <c r="D31" s="173"/>
      <c r="E31" s="184"/>
      <c r="F31" s="283"/>
      <c r="G31" s="283"/>
      <c r="H31" s="283"/>
      <c r="I31" s="194"/>
      <c r="J31" s="505"/>
      <c r="K31" s="508"/>
      <c r="L31" s="401">
        <f>mergeValue(A31)</f>
        <v>1</v>
      </c>
      <c r="M31" s="449" t="s">
        <v>19</v>
      </c>
      <c r="N31" s="450"/>
      <c r="O31" s="767"/>
      <c r="P31" s="768"/>
      <c r="Q31" s="768"/>
      <c r="R31" s="768"/>
      <c r="S31" s="768"/>
      <c r="T31" s="768"/>
      <c r="U31" s="768"/>
      <c r="V31" s="769"/>
      <c r="W31" s="445" t="s">
        <v>718</v>
      </c>
      <c r="X31" s="173"/>
      <c r="Y31" s="182"/>
      <c r="Z31" s="182" t="str">
        <f t="shared" ref="Z31:Z44" si="0">IF(M31="","",M31 )</f>
        <v>Наименование тарифа</v>
      </c>
      <c r="AA31" s="182"/>
      <c r="AB31" s="182"/>
      <c r="AC31" s="182"/>
      <c r="AD31" s="173"/>
      <c r="AE31" s="173"/>
      <c r="AF31" s="173"/>
      <c r="AG31" s="173"/>
      <c r="AH31" s="173"/>
      <c r="AI31" s="173"/>
      <c r="AJ31" s="173"/>
    </row>
    <row r="32" spans="1:36" s="31" customFormat="1" ht="22.5">
      <c r="A32" s="669"/>
      <c r="B32" s="669">
        <v>1</v>
      </c>
      <c r="C32" s="173"/>
      <c r="D32" s="173"/>
      <c r="E32" s="283"/>
      <c r="F32" s="283"/>
      <c r="G32" s="283"/>
      <c r="H32" s="283"/>
      <c r="I32" s="151"/>
      <c r="J32" s="504"/>
      <c r="K32" s="506"/>
      <c r="L32" s="401" t="str">
        <f>mergeValue(A32) &amp;"."&amp; mergeValue(B32)</f>
        <v>1.1</v>
      </c>
      <c r="M32" s="417" t="s">
        <v>15</v>
      </c>
      <c r="N32" s="450"/>
      <c r="O32" s="767"/>
      <c r="P32" s="768"/>
      <c r="Q32" s="768"/>
      <c r="R32" s="768"/>
      <c r="S32" s="768"/>
      <c r="T32" s="768"/>
      <c r="U32" s="768"/>
      <c r="V32" s="769"/>
      <c r="W32" s="445" t="s">
        <v>459</v>
      </c>
      <c r="X32" s="173"/>
      <c r="Y32" s="182"/>
      <c r="Z32" s="182" t="str">
        <f t="shared" si="0"/>
        <v>Территория действия тарифа</v>
      </c>
      <c r="AA32" s="182"/>
      <c r="AB32" s="182"/>
      <c r="AC32" s="182"/>
      <c r="AD32" s="173"/>
      <c r="AE32" s="173"/>
      <c r="AF32" s="173"/>
      <c r="AG32" s="173"/>
      <c r="AH32" s="173"/>
      <c r="AI32" s="173"/>
      <c r="AJ32" s="173"/>
    </row>
    <row r="33" spans="1:36" s="31" customFormat="1" ht="22.5">
      <c r="A33" s="669"/>
      <c r="B33" s="669"/>
      <c r="C33" s="669">
        <v>1</v>
      </c>
      <c r="D33" s="173"/>
      <c r="E33" s="283"/>
      <c r="F33" s="283"/>
      <c r="G33" s="283"/>
      <c r="H33" s="283"/>
      <c r="I33" s="507"/>
      <c r="J33" s="504"/>
      <c r="K33" s="506"/>
      <c r="L33" s="401" t="str">
        <f>mergeValue(A33) &amp;"."&amp; mergeValue(B33)&amp;"."&amp; mergeValue(C33)</f>
        <v>1.1.1</v>
      </c>
      <c r="M33" s="418" t="s">
        <v>7</v>
      </c>
      <c r="N33" s="450"/>
      <c r="O33" s="767"/>
      <c r="P33" s="768"/>
      <c r="Q33" s="768"/>
      <c r="R33" s="768"/>
      <c r="S33" s="768"/>
      <c r="T33" s="768"/>
      <c r="U33" s="768"/>
      <c r="V33" s="769"/>
      <c r="W33" s="445" t="s">
        <v>600</v>
      </c>
      <c r="X33" s="173"/>
      <c r="Y33" s="182"/>
      <c r="Z33" s="182" t="str">
        <f t="shared" si="0"/>
        <v xml:space="preserve">Наименование системы теплоснабжения </v>
      </c>
      <c r="AA33" s="182"/>
      <c r="AB33" s="182"/>
      <c r="AC33" s="182"/>
      <c r="AD33" s="173"/>
      <c r="AE33" s="173"/>
      <c r="AF33" s="173"/>
      <c r="AG33" s="173"/>
      <c r="AH33" s="173"/>
      <c r="AI33" s="173"/>
      <c r="AJ33" s="173"/>
    </row>
    <row r="34" spans="1:36" s="31" customFormat="1" ht="22.5">
      <c r="A34" s="669"/>
      <c r="B34" s="669"/>
      <c r="C34" s="669"/>
      <c r="D34" s="669">
        <v>1</v>
      </c>
      <c r="E34" s="283"/>
      <c r="F34" s="283"/>
      <c r="G34" s="283"/>
      <c r="H34" s="283"/>
      <c r="I34" s="507"/>
      <c r="J34" s="504"/>
      <c r="K34" s="506"/>
      <c r="L34" s="401" t="str">
        <f>mergeValue(A34) &amp;"."&amp; mergeValue(B34)&amp;"."&amp; mergeValue(C34)&amp;"."&amp; mergeValue(D34)</f>
        <v>1.1.1.1</v>
      </c>
      <c r="M34" s="419" t="s">
        <v>21</v>
      </c>
      <c r="N34" s="450"/>
      <c r="O34" s="767"/>
      <c r="P34" s="768"/>
      <c r="Q34" s="768"/>
      <c r="R34" s="768"/>
      <c r="S34" s="768"/>
      <c r="T34" s="768"/>
      <c r="U34" s="768"/>
      <c r="V34" s="769"/>
      <c r="W34" s="445" t="s">
        <v>601</v>
      </c>
      <c r="X34" s="173"/>
      <c r="Y34" s="182"/>
      <c r="Z34" s="182" t="str">
        <f t="shared" si="0"/>
        <v xml:space="preserve">Источник тепловой энергии  </v>
      </c>
      <c r="AA34" s="182"/>
      <c r="AB34" s="182"/>
      <c r="AC34" s="182"/>
      <c r="AD34" s="173"/>
      <c r="AE34" s="173"/>
      <c r="AF34" s="173"/>
      <c r="AG34" s="173"/>
      <c r="AH34" s="173"/>
      <c r="AI34" s="173"/>
      <c r="AJ34" s="173"/>
    </row>
    <row r="35" spans="1:36" s="31" customFormat="1" ht="78.75">
      <c r="A35" s="669"/>
      <c r="B35" s="669"/>
      <c r="C35" s="669"/>
      <c r="D35" s="669"/>
      <c r="E35" s="669">
        <v>1</v>
      </c>
      <c r="F35" s="283"/>
      <c r="G35" s="283"/>
      <c r="H35" s="173">
        <v>1</v>
      </c>
      <c r="I35" s="669">
        <v>1</v>
      </c>
      <c r="J35" s="283"/>
      <c r="K35" s="510"/>
      <c r="L35" s="401" t="str">
        <f>mergeValue(A35) &amp;"."&amp; mergeValue(B35)&amp;"."&amp; mergeValue(C35)&amp;"."&amp; mergeValue(D35)&amp;"."&amp; mergeValue(E35)</f>
        <v>1.1.1.1.1</v>
      </c>
      <c r="M35" s="421" t="s">
        <v>8</v>
      </c>
      <c r="N35" s="450"/>
      <c r="O35" s="672"/>
      <c r="P35" s="673"/>
      <c r="Q35" s="673"/>
      <c r="R35" s="673"/>
      <c r="S35" s="673"/>
      <c r="T35" s="673"/>
      <c r="U35" s="673"/>
      <c r="V35" s="674"/>
      <c r="W35" s="445" t="s">
        <v>719</v>
      </c>
      <c r="X35" s="173"/>
      <c r="Y35" s="182"/>
      <c r="Z35" s="182" t="str">
        <f t="shared" si="0"/>
        <v>Схема подключения теплопотребляющей установки к коллектору источника тепловой энергии</v>
      </c>
      <c r="AA35" s="182"/>
      <c r="AB35" s="182"/>
      <c r="AC35" s="182"/>
      <c r="AD35" s="173"/>
      <c r="AE35" s="173"/>
      <c r="AF35" s="173"/>
      <c r="AG35" s="173"/>
      <c r="AH35" s="173"/>
      <c r="AI35" s="173"/>
      <c r="AJ35" s="173"/>
    </row>
    <row r="36" spans="1:36" s="31" customFormat="1" ht="33.75">
      <c r="A36" s="669"/>
      <c r="B36" s="669"/>
      <c r="C36" s="669"/>
      <c r="D36" s="669"/>
      <c r="E36" s="669"/>
      <c r="F36" s="669">
        <v>1</v>
      </c>
      <c r="G36" s="173"/>
      <c r="H36" s="173"/>
      <c r="I36" s="669"/>
      <c r="J36" s="669">
        <v>1</v>
      </c>
      <c r="K36" s="511"/>
      <c r="L36" s="401" t="str">
        <f>mergeValue(A36) &amp;"."&amp; mergeValue(B36)&amp;"."&amp; mergeValue(C36)&amp;"."&amp; mergeValue(D36)&amp;"."&amp; mergeValue(E36)&amp;"."&amp; mergeValue(F36)</f>
        <v>1.1.1.1.1.1</v>
      </c>
      <c r="M36" s="422" t="s">
        <v>9</v>
      </c>
      <c r="N36" s="450"/>
      <c r="O36" s="672"/>
      <c r="P36" s="673"/>
      <c r="Q36" s="673"/>
      <c r="R36" s="673"/>
      <c r="S36" s="673"/>
      <c r="T36" s="673"/>
      <c r="U36" s="673"/>
      <c r="V36" s="674"/>
      <c r="W36" s="445" t="s">
        <v>720</v>
      </c>
      <c r="X36" s="173"/>
      <c r="Y36" s="182"/>
      <c r="Z36" s="182" t="str">
        <f t="shared" si="0"/>
        <v>Группа потребителей</v>
      </c>
      <c r="AA36" s="182"/>
      <c r="AB36" s="182"/>
      <c r="AC36" s="182"/>
      <c r="AD36" s="173"/>
      <c r="AE36" s="173"/>
      <c r="AF36" s="173"/>
      <c r="AG36" s="173"/>
      <c r="AH36" s="173"/>
      <c r="AI36" s="173"/>
      <c r="AJ36" s="173"/>
    </row>
    <row r="37" spans="1:36" s="31" customFormat="1" ht="122.1" customHeight="1">
      <c r="A37" s="669"/>
      <c r="B37" s="669"/>
      <c r="C37" s="669"/>
      <c r="D37" s="669"/>
      <c r="E37" s="669"/>
      <c r="F37" s="669"/>
      <c r="G37" s="173">
        <v>1</v>
      </c>
      <c r="H37" s="173"/>
      <c r="I37" s="669"/>
      <c r="J37" s="669"/>
      <c r="K37" s="511">
        <v>1</v>
      </c>
      <c r="L37" s="401" t="str">
        <f>mergeValue(A37) &amp;"."&amp; mergeValue(B37)&amp;"."&amp; mergeValue(C37)&amp;"."&amp; mergeValue(D37)&amp;"."&amp; mergeValue(E37)&amp;"."&amp; mergeValue(F37)&amp;"."&amp; mergeValue(G37)</f>
        <v>1.1.1.1.1.1.1</v>
      </c>
      <c r="M37" s="527"/>
      <c r="N37" s="450"/>
      <c r="O37" s="427"/>
      <c r="P37" s="427"/>
      <c r="Q37" s="538"/>
      <c r="R37" s="676"/>
      <c r="S37" s="677" t="s">
        <v>83</v>
      </c>
      <c r="T37" s="676"/>
      <c r="U37" s="677" t="s">
        <v>83</v>
      </c>
      <c r="V37" s="427"/>
      <c r="W37" s="687" t="s">
        <v>721</v>
      </c>
      <c r="X37" s="173" t="str">
        <f>strCheckDate(O38:V38)</f>
        <v/>
      </c>
      <c r="Y37" s="182"/>
      <c r="Z37" s="182" t="str">
        <f t="shared" si="0"/>
        <v/>
      </c>
      <c r="AA37" s="182"/>
      <c r="AB37" s="182"/>
      <c r="AC37" s="182"/>
      <c r="AD37" s="173"/>
      <c r="AE37" s="173"/>
      <c r="AF37" s="173"/>
      <c r="AG37" s="173"/>
      <c r="AH37" s="173"/>
      <c r="AI37" s="173"/>
      <c r="AJ37" s="173"/>
    </row>
    <row r="38" spans="1:36" s="31" customFormat="1" ht="14.25" hidden="1" customHeight="1">
      <c r="A38" s="669"/>
      <c r="B38" s="669"/>
      <c r="C38" s="669"/>
      <c r="D38" s="669"/>
      <c r="E38" s="669"/>
      <c r="F38" s="669"/>
      <c r="G38" s="173"/>
      <c r="H38" s="173"/>
      <c r="I38" s="669"/>
      <c r="J38" s="669"/>
      <c r="K38" s="511"/>
      <c r="L38" s="244"/>
      <c r="M38" s="450"/>
      <c r="N38" s="450"/>
      <c r="O38" s="427"/>
      <c r="P38" s="427"/>
      <c r="Q38" s="437" t="str">
        <f>R37 &amp; "-" &amp; T37</f>
        <v>-</v>
      </c>
      <c r="R38" s="676"/>
      <c r="S38" s="677"/>
      <c r="T38" s="676"/>
      <c r="U38" s="677"/>
      <c r="V38" s="427"/>
      <c r="W38" s="688"/>
      <c r="X38" s="173"/>
      <c r="Y38" s="182"/>
      <c r="Z38" s="182" t="str">
        <f t="shared" si="0"/>
        <v/>
      </c>
      <c r="AA38" s="182"/>
      <c r="AB38" s="182"/>
      <c r="AC38" s="182"/>
      <c r="AD38" s="173"/>
      <c r="AE38" s="173"/>
      <c r="AF38" s="173"/>
      <c r="AG38" s="173"/>
      <c r="AH38" s="173"/>
      <c r="AI38" s="173"/>
      <c r="AJ38" s="173"/>
    </row>
    <row r="39" spans="1:36" s="31" customFormat="1" ht="15" customHeight="1">
      <c r="A39" s="669"/>
      <c r="B39" s="669"/>
      <c r="C39" s="669"/>
      <c r="D39" s="669"/>
      <c r="E39" s="669"/>
      <c r="F39" s="669"/>
      <c r="G39" s="283"/>
      <c r="H39" s="173"/>
      <c r="I39" s="669"/>
      <c r="J39" s="669"/>
      <c r="K39" s="510"/>
      <c r="L39" s="415"/>
      <c r="M39" s="424" t="s">
        <v>24</v>
      </c>
      <c r="N39" s="141"/>
      <c r="O39" s="141"/>
      <c r="P39" s="141"/>
      <c r="Q39" s="141"/>
      <c r="R39" s="141"/>
      <c r="S39" s="141"/>
      <c r="T39" s="141"/>
      <c r="U39" s="141"/>
      <c r="V39" s="425"/>
      <c r="W39" s="689"/>
      <c r="X39" s="173"/>
      <c r="Y39" s="182"/>
      <c r="Z39" s="182" t="str">
        <f t="shared" si="0"/>
        <v>Добавить вид теплоносителя (параметры теплоносителя)</v>
      </c>
      <c r="AA39" s="182"/>
      <c r="AB39" s="182"/>
      <c r="AC39" s="182"/>
      <c r="AD39" s="173"/>
      <c r="AE39" s="173"/>
      <c r="AF39" s="173"/>
      <c r="AG39" s="173"/>
      <c r="AH39" s="173"/>
      <c r="AI39" s="173"/>
      <c r="AJ39" s="173"/>
    </row>
    <row r="40" spans="1:36" s="31" customFormat="1" ht="15" customHeight="1">
      <c r="A40" s="669"/>
      <c r="B40" s="669"/>
      <c r="C40" s="669"/>
      <c r="D40" s="669"/>
      <c r="E40" s="669"/>
      <c r="F40" s="283"/>
      <c r="G40" s="283"/>
      <c r="H40" s="173"/>
      <c r="I40" s="669"/>
      <c r="J40" s="283"/>
      <c r="K40" s="510"/>
      <c r="L40" s="415"/>
      <c r="M40" s="423" t="s">
        <v>10</v>
      </c>
      <c r="N40" s="141"/>
      <c r="O40" s="141"/>
      <c r="P40" s="141"/>
      <c r="Q40" s="141"/>
      <c r="R40" s="141"/>
      <c r="S40" s="141"/>
      <c r="T40" s="141"/>
      <c r="U40" s="428"/>
      <c r="V40" s="141"/>
      <c r="W40" s="467"/>
      <c r="X40" s="173"/>
      <c r="Y40" s="182"/>
      <c r="Z40" s="182" t="str">
        <f t="shared" si="0"/>
        <v>Добавить группу потребителей</v>
      </c>
      <c r="AA40" s="182"/>
      <c r="AB40" s="182"/>
      <c r="AC40" s="182"/>
      <c r="AD40" s="173"/>
      <c r="AE40" s="173"/>
      <c r="AF40" s="173"/>
      <c r="AG40" s="173"/>
      <c r="AH40" s="173"/>
      <c r="AI40" s="173"/>
      <c r="AJ40" s="173"/>
    </row>
    <row r="41" spans="1:36" s="31" customFormat="1" ht="15" customHeight="1">
      <c r="A41" s="669"/>
      <c r="B41" s="669"/>
      <c r="C41" s="669"/>
      <c r="D41" s="669"/>
      <c r="E41" s="509"/>
      <c r="F41" s="283"/>
      <c r="G41" s="283"/>
      <c r="H41" s="283"/>
      <c r="I41" s="505"/>
      <c r="J41" s="73"/>
      <c r="K41" s="508"/>
      <c r="L41" s="415"/>
      <c r="M41" s="420" t="s">
        <v>11</v>
      </c>
      <c r="N41" s="141"/>
      <c r="O41" s="141"/>
      <c r="P41" s="141"/>
      <c r="Q41" s="141"/>
      <c r="R41" s="141"/>
      <c r="S41" s="141"/>
      <c r="T41" s="141"/>
      <c r="U41" s="428"/>
      <c r="V41" s="141"/>
      <c r="W41" s="467"/>
      <c r="X41" s="173"/>
      <c r="Y41" s="182"/>
      <c r="Z41" s="182" t="str">
        <f t="shared" si="0"/>
        <v>Добавить схему подключения</v>
      </c>
      <c r="AA41" s="182"/>
      <c r="AB41" s="182"/>
      <c r="AC41" s="182"/>
      <c r="AD41" s="173"/>
      <c r="AE41" s="173"/>
      <c r="AF41" s="173"/>
      <c r="AG41" s="173"/>
      <c r="AH41" s="173"/>
      <c r="AI41" s="173"/>
      <c r="AJ41" s="173"/>
    </row>
    <row r="42" spans="1:36" s="31" customFormat="1" ht="15" customHeight="1">
      <c r="A42" s="669"/>
      <c r="B42" s="669"/>
      <c r="C42" s="669"/>
      <c r="D42" s="509"/>
      <c r="E42" s="509"/>
      <c r="F42" s="283"/>
      <c r="G42" s="283"/>
      <c r="H42" s="283"/>
      <c r="I42" s="505"/>
      <c r="J42" s="73"/>
      <c r="K42" s="508"/>
      <c r="L42" s="415"/>
      <c r="M42" s="130" t="s">
        <v>16</v>
      </c>
      <c r="N42" s="141"/>
      <c r="O42" s="141"/>
      <c r="P42" s="141"/>
      <c r="Q42" s="141"/>
      <c r="R42" s="141"/>
      <c r="S42" s="141"/>
      <c r="T42" s="141"/>
      <c r="U42" s="428"/>
      <c r="V42" s="141"/>
      <c r="W42" s="467"/>
      <c r="X42" s="173"/>
      <c r="Y42" s="182"/>
      <c r="Z42" s="182" t="str">
        <f t="shared" si="0"/>
        <v>Добавить источник тепловой энергии</v>
      </c>
      <c r="AA42" s="182"/>
      <c r="AB42" s="182"/>
      <c r="AC42" s="182"/>
      <c r="AD42" s="173"/>
      <c r="AE42" s="173"/>
      <c r="AF42" s="173"/>
      <c r="AG42" s="173"/>
      <c r="AH42" s="173"/>
      <c r="AI42" s="173"/>
      <c r="AJ42" s="173"/>
    </row>
    <row r="43" spans="1:36" s="31" customFormat="1" ht="15" customHeight="1">
      <c r="A43" s="669"/>
      <c r="B43" s="669"/>
      <c r="C43" s="509"/>
      <c r="D43" s="509"/>
      <c r="E43" s="509"/>
      <c r="F43" s="509"/>
      <c r="G43" s="514"/>
      <c r="H43" s="505"/>
      <c r="I43" s="512"/>
      <c r="J43" s="73"/>
      <c r="K43" s="513"/>
      <c r="L43" s="415"/>
      <c r="M43" s="129" t="s">
        <v>17</v>
      </c>
      <c r="N43" s="141"/>
      <c r="O43" s="141"/>
      <c r="P43" s="141"/>
      <c r="Q43" s="141"/>
      <c r="R43" s="141"/>
      <c r="S43" s="141"/>
      <c r="T43" s="141"/>
      <c r="U43" s="428"/>
      <c r="V43" s="141"/>
      <c r="W43" s="467"/>
      <c r="X43" s="173"/>
      <c r="Y43" s="182"/>
      <c r="Z43" s="182" t="str">
        <f t="shared" si="0"/>
        <v>Добавить наименование системы теплоснабжения</v>
      </c>
      <c r="AA43" s="182"/>
      <c r="AB43" s="182"/>
      <c r="AC43" s="182"/>
      <c r="AD43" s="173"/>
      <c r="AE43" s="173"/>
      <c r="AF43" s="173"/>
      <c r="AG43" s="173"/>
      <c r="AH43" s="173"/>
      <c r="AI43" s="173"/>
      <c r="AJ43" s="173"/>
    </row>
    <row r="44" spans="1:36" s="31" customFormat="1" ht="15" customHeight="1">
      <c r="A44" s="669"/>
      <c r="B44" s="509"/>
      <c r="C44" s="509"/>
      <c r="D44" s="509"/>
      <c r="E44" s="509"/>
      <c r="F44" s="509"/>
      <c r="G44" s="514"/>
      <c r="H44" s="505"/>
      <c r="I44" s="505"/>
      <c r="J44" s="73"/>
      <c r="K44" s="508"/>
      <c r="L44" s="415"/>
      <c r="M44" s="135" t="s">
        <v>18</v>
      </c>
      <c r="N44" s="141"/>
      <c r="O44" s="141"/>
      <c r="P44" s="141"/>
      <c r="Q44" s="141"/>
      <c r="R44" s="141"/>
      <c r="S44" s="141"/>
      <c r="T44" s="141"/>
      <c r="U44" s="428"/>
      <c r="V44" s="141"/>
      <c r="W44" s="467"/>
      <c r="X44" s="173"/>
      <c r="Y44" s="182"/>
      <c r="Z44" s="182" t="str">
        <f t="shared" si="0"/>
        <v>Добавить территорию действия тарифа</v>
      </c>
      <c r="AA44" s="182"/>
      <c r="AB44" s="182"/>
      <c r="AC44" s="182"/>
      <c r="AD44" s="173"/>
      <c r="AE44" s="173"/>
      <c r="AF44" s="173"/>
      <c r="AG44" s="173"/>
      <c r="AH44" s="173"/>
      <c r="AI44" s="173"/>
      <c r="AJ44" s="173"/>
    </row>
    <row r="45" spans="1:36" ht="15" customHeight="1">
      <c r="L45" s="390"/>
      <c r="M45" s="144" t="s">
        <v>308</v>
      </c>
      <c r="N45" s="141"/>
      <c r="O45" s="141"/>
      <c r="P45" s="141"/>
      <c r="Q45" s="141"/>
      <c r="R45" s="141"/>
      <c r="S45" s="141"/>
      <c r="T45" s="141"/>
      <c r="U45" s="428"/>
      <c r="V45" s="141"/>
      <c r="W45" s="467"/>
      <c r="X45" s="175"/>
      <c r="Y45" s="175"/>
      <c r="Z45" s="175"/>
      <c r="AA45" s="175"/>
      <c r="AB45" s="175"/>
      <c r="AC45" s="175"/>
      <c r="AD45" s="175"/>
      <c r="AE45" s="175"/>
      <c r="AF45" s="175"/>
      <c r="AG45" s="175"/>
      <c r="AH45" s="175"/>
    </row>
    <row r="46" spans="1:36" ht="18.75" customHeight="1">
      <c r="X46" s="175"/>
      <c r="Y46" s="175"/>
      <c r="Z46" s="175"/>
      <c r="AA46" s="175"/>
      <c r="AB46" s="175"/>
      <c r="AC46" s="175"/>
      <c r="AD46" s="175"/>
      <c r="AE46" s="175"/>
      <c r="AF46" s="175"/>
      <c r="AG46" s="175"/>
      <c r="AH46" s="175"/>
      <c r="AI46" s="175"/>
      <c r="AJ46" s="175"/>
    </row>
    <row r="47" spans="1:36" s="30" customFormat="1" ht="17.100000000000001" customHeight="1">
      <c r="A47" s="30" t="s">
        <v>12</v>
      </c>
      <c r="C47" s="30" t="s">
        <v>48</v>
      </c>
      <c r="U47" s="137"/>
      <c r="X47" s="185"/>
      <c r="Y47" s="185"/>
      <c r="Z47" s="185"/>
      <c r="AA47" s="185"/>
      <c r="AB47" s="185"/>
      <c r="AC47" s="185"/>
      <c r="AD47" s="185"/>
      <c r="AE47" s="185"/>
      <c r="AF47" s="185"/>
      <c r="AG47" s="185"/>
      <c r="AH47" s="185"/>
      <c r="AI47" s="185"/>
      <c r="AJ47" s="185"/>
    </row>
    <row r="48" spans="1:36" ht="17.100000000000001" customHeight="1">
      <c r="L48" s="36"/>
      <c r="M48" s="36"/>
      <c r="N48" s="36"/>
      <c r="O48" s="36"/>
      <c r="P48" s="36"/>
      <c r="Q48" s="36"/>
      <c r="R48" s="36"/>
      <c r="S48" s="36"/>
      <c r="T48" s="36"/>
      <c r="U48" s="36"/>
      <c r="V48" s="36"/>
      <c r="W48" s="36"/>
      <c r="X48" s="175"/>
      <c r="Y48" s="175"/>
      <c r="Z48" s="175"/>
      <c r="AA48" s="175"/>
      <c r="AB48" s="175"/>
      <c r="AC48" s="175"/>
      <c r="AD48" s="175"/>
      <c r="AE48" s="175"/>
      <c r="AF48" s="175"/>
      <c r="AG48" s="175"/>
      <c r="AH48" s="175"/>
      <c r="AI48" s="175"/>
      <c r="AJ48" s="175"/>
    </row>
    <row r="49" spans="1:36" s="31" customFormat="1" ht="22.5">
      <c r="A49" s="669">
        <v>1</v>
      </c>
      <c r="B49" s="173"/>
      <c r="C49" s="173"/>
      <c r="D49" s="173"/>
      <c r="E49" s="184"/>
      <c r="F49" s="283"/>
      <c r="G49" s="283"/>
      <c r="H49" s="283"/>
      <c r="I49" s="194"/>
      <c r="J49" s="505"/>
      <c r="K49" s="508"/>
      <c r="L49" s="401">
        <f>mergeValue(A49)</f>
        <v>1</v>
      </c>
      <c r="M49" s="449" t="s">
        <v>19</v>
      </c>
      <c r="N49" s="450"/>
      <c r="O49" s="767"/>
      <c r="P49" s="768"/>
      <c r="Q49" s="768"/>
      <c r="R49" s="768"/>
      <c r="S49" s="768"/>
      <c r="T49" s="768"/>
      <c r="U49" s="768"/>
      <c r="V49" s="769"/>
      <c r="W49" s="445" t="s">
        <v>718</v>
      </c>
      <c r="X49" s="173"/>
      <c r="Y49" s="182"/>
      <c r="Z49" s="182" t="str">
        <f t="shared" ref="Z49:Z62" si="1">IF(M49="","",M49 )</f>
        <v>Наименование тарифа</v>
      </c>
      <c r="AA49" s="182"/>
      <c r="AB49" s="182"/>
      <c r="AC49" s="182"/>
      <c r="AD49" s="173"/>
      <c r="AE49" s="173"/>
      <c r="AF49" s="173"/>
      <c r="AG49" s="173"/>
      <c r="AH49" s="173"/>
      <c r="AI49" s="173"/>
      <c r="AJ49" s="173"/>
    </row>
    <row r="50" spans="1:36" s="31" customFormat="1" ht="22.5">
      <c r="A50" s="669"/>
      <c r="B50" s="669">
        <v>1</v>
      </c>
      <c r="C50" s="173"/>
      <c r="D50" s="173"/>
      <c r="E50" s="283"/>
      <c r="F50" s="283"/>
      <c r="G50" s="283"/>
      <c r="H50" s="283"/>
      <c r="I50" s="151"/>
      <c r="J50" s="504"/>
      <c r="K50" s="506"/>
      <c r="L50" s="401" t="str">
        <f>mergeValue(A50) &amp;"."&amp; mergeValue(B50)</f>
        <v>1.1</v>
      </c>
      <c r="M50" s="417" t="s">
        <v>15</v>
      </c>
      <c r="N50" s="450"/>
      <c r="O50" s="767"/>
      <c r="P50" s="768"/>
      <c r="Q50" s="768"/>
      <c r="R50" s="768"/>
      <c r="S50" s="768"/>
      <c r="T50" s="768"/>
      <c r="U50" s="768"/>
      <c r="V50" s="769"/>
      <c r="W50" s="445" t="s">
        <v>459</v>
      </c>
      <c r="X50" s="173"/>
      <c r="Y50" s="182"/>
      <c r="Z50" s="182" t="str">
        <f t="shared" si="1"/>
        <v>Территория действия тарифа</v>
      </c>
      <c r="AA50" s="182"/>
      <c r="AB50" s="182"/>
      <c r="AC50" s="182"/>
      <c r="AD50" s="173"/>
      <c r="AE50" s="173"/>
      <c r="AF50" s="173"/>
      <c r="AG50" s="173"/>
      <c r="AH50" s="173"/>
      <c r="AI50" s="173"/>
      <c r="AJ50" s="173"/>
    </row>
    <row r="51" spans="1:36" s="31" customFormat="1" ht="22.5">
      <c r="A51" s="669"/>
      <c r="B51" s="669"/>
      <c r="C51" s="669">
        <v>1</v>
      </c>
      <c r="D51" s="173"/>
      <c r="E51" s="283"/>
      <c r="F51" s="283"/>
      <c r="G51" s="283"/>
      <c r="H51" s="283"/>
      <c r="I51" s="507"/>
      <c r="J51" s="504"/>
      <c r="K51" s="506"/>
      <c r="L51" s="401" t="str">
        <f>mergeValue(A51) &amp;"."&amp; mergeValue(B51)&amp;"."&amp; mergeValue(C51)</f>
        <v>1.1.1</v>
      </c>
      <c r="M51" s="418" t="s">
        <v>7</v>
      </c>
      <c r="N51" s="450"/>
      <c r="O51" s="767"/>
      <c r="P51" s="768"/>
      <c r="Q51" s="768"/>
      <c r="R51" s="768"/>
      <c r="S51" s="768"/>
      <c r="T51" s="768"/>
      <c r="U51" s="768"/>
      <c r="V51" s="769"/>
      <c r="W51" s="445" t="s">
        <v>600</v>
      </c>
      <c r="X51" s="173"/>
      <c r="Y51" s="182"/>
      <c r="Z51" s="182" t="str">
        <f t="shared" si="1"/>
        <v xml:space="preserve">Наименование системы теплоснабжения </v>
      </c>
      <c r="AA51" s="182"/>
      <c r="AB51" s="182"/>
      <c r="AC51" s="182"/>
      <c r="AD51" s="173"/>
      <c r="AE51" s="173"/>
      <c r="AF51" s="173"/>
      <c r="AG51" s="173"/>
      <c r="AH51" s="173"/>
      <c r="AI51" s="173"/>
      <c r="AJ51" s="173"/>
    </row>
    <row r="52" spans="1:36" s="31" customFormat="1" ht="22.5">
      <c r="A52" s="669"/>
      <c r="B52" s="669"/>
      <c r="C52" s="669"/>
      <c r="D52" s="669">
        <v>1</v>
      </c>
      <c r="E52" s="283"/>
      <c r="F52" s="283"/>
      <c r="G52" s="283"/>
      <c r="H52" s="283"/>
      <c r="I52" s="507"/>
      <c r="J52" s="504"/>
      <c r="K52" s="506"/>
      <c r="L52" s="401" t="str">
        <f>mergeValue(A52) &amp;"."&amp; mergeValue(B52)&amp;"."&amp; mergeValue(C52)&amp;"."&amp; mergeValue(D52)</f>
        <v>1.1.1.1</v>
      </c>
      <c r="M52" s="419" t="s">
        <v>21</v>
      </c>
      <c r="N52" s="450"/>
      <c r="O52" s="767"/>
      <c r="P52" s="768"/>
      <c r="Q52" s="768"/>
      <c r="R52" s="768"/>
      <c r="S52" s="768"/>
      <c r="T52" s="768"/>
      <c r="U52" s="768"/>
      <c r="V52" s="769"/>
      <c r="W52" s="445" t="s">
        <v>601</v>
      </c>
      <c r="X52" s="173"/>
      <c r="Y52" s="182"/>
      <c r="Z52" s="182" t="str">
        <f t="shared" si="1"/>
        <v xml:space="preserve">Источник тепловой энергии  </v>
      </c>
      <c r="AA52" s="182"/>
      <c r="AB52" s="182"/>
      <c r="AC52" s="182"/>
      <c r="AD52" s="173"/>
      <c r="AE52" s="173"/>
      <c r="AF52" s="173"/>
      <c r="AG52" s="173"/>
      <c r="AH52" s="173"/>
      <c r="AI52" s="173"/>
      <c r="AJ52" s="173"/>
    </row>
    <row r="53" spans="1:36" s="31" customFormat="1" ht="78.75">
      <c r="A53" s="669"/>
      <c r="B53" s="669"/>
      <c r="C53" s="669"/>
      <c r="D53" s="669"/>
      <c r="E53" s="669">
        <v>1</v>
      </c>
      <c r="F53" s="283"/>
      <c r="G53" s="283"/>
      <c r="H53" s="173">
        <v>1</v>
      </c>
      <c r="I53" s="669">
        <v>1</v>
      </c>
      <c r="J53" s="283"/>
      <c r="K53" s="510"/>
      <c r="L53" s="401" t="str">
        <f>mergeValue(A53) &amp;"."&amp; mergeValue(B53)&amp;"."&amp; mergeValue(C53)&amp;"."&amp; mergeValue(D53)&amp;"."&amp; mergeValue(E53)</f>
        <v>1.1.1.1.1</v>
      </c>
      <c r="M53" s="421" t="s">
        <v>8</v>
      </c>
      <c r="N53" s="450"/>
      <c r="O53" s="672"/>
      <c r="P53" s="673"/>
      <c r="Q53" s="673"/>
      <c r="R53" s="673"/>
      <c r="S53" s="673"/>
      <c r="T53" s="673"/>
      <c r="U53" s="673"/>
      <c r="V53" s="674"/>
      <c r="W53" s="445" t="s">
        <v>719</v>
      </c>
      <c r="X53" s="173"/>
      <c r="Y53" s="182"/>
      <c r="Z53" s="182" t="str">
        <f t="shared" si="1"/>
        <v>Схема подключения теплопотребляющей установки к коллектору источника тепловой энергии</v>
      </c>
      <c r="AA53" s="182"/>
      <c r="AB53" s="182"/>
      <c r="AC53" s="182"/>
      <c r="AD53" s="173"/>
      <c r="AE53" s="173"/>
      <c r="AF53" s="173"/>
      <c r="AG53" s="173"/>
      <c r="AH53" s="173"/>
      <c r="AI53" s="173"/>
      <c r="AJ53" s="173"/>
    </row>
    <row r="54" spans="1:36" s="31" customFormat="1" ht="33.75">
      <c r="A54" s="669"/>
      <c r="B54" s="669"/>
      <c r="C54" s="669"/>
      <c r="D54" s="669"/>
      <c r="E54" s="669"/>
      <c r="F54" s="669">
        <v>1</v>
      </c>
      <c r="G54" s="173"/>
      <c r="H54" s="173"/>
      <c r="I54" s="669"/>
      <c r="J54" s="669">
        <v>1</v>
      </c>
      <c r="K54" s="511"/>
      <c r="L54" s="401" t="str">
        <f>mergeValue(A54) &amp;"."&amp; mergeValue(B54)&amp;"."&amp; mergeValue(C54)&amp;"."&amp; mergeValue(D54)&amp;"."&amp; mergeValue(E54)&amp;"."&amp; mergeValue(F54)</f>
        <v>1.1.1.1.1.1</v>
      </c>
      <c r="M54" s="422" t="s">
        <v>9</v>
      </c>
      <c r="N54" s="450"/>
      <c r="O54" s="672"/>
      <c r="P54" s="673"/>
      <c r="Q54" s="673"/>
      <c r="R54" s="673"/>
      <c r="S54" s="673"/>
      <c r="T54" s="673"/>
      <c r="U54" s="673"/>
      <c r="V54" s="674"/>
      <c r="W54" s="445" t="s">
        <v>720</v>
      </c>
      <c r="X54" s="173"/>
      <c r="Y54" s="182"/>
      <c r="Z54" s="182" t="str">
        <f t="shared" si="1"/>
        <v>Группа потребителей</v>
      </c>
      <c r="AA54" s="182"/>
      <c r="AB54" s="182"/>
      <c r="AC54" s="182"/>
      <c r="AD54" s="173"/>
      <c r="AE54" s="173"/>
      <c r="AF54" s="173"/>
      <c r="AG54" s="173"/>
      <c r="AH54" s="173"/>
      <c r="AI54" s="173"/>
      <c r="AJ54" s="173"/>
    </row>
    <row r="55" spans="1:36" s="31" customFormat="1" ht="122.1" customHeight="1">
      <c r="A55" s="669"/>
      <c r="B55" s="669"/>
      <c r="C55" s="669"/>
      <c r="D55" s="669"/>
      <c r="E55" s="669"/>
      <c r="F55" s="669"/>
      <c r="G55" s="173">
        <v>1</v>
      </c>
      <c r="H55" s="173"/>
      <c r="I55" s="669"/>
      <c r="J55" s="669"/>
      <c r="K55" s="511">
        <v>1</v>
      </c>
      <c r="L55" s="401" t="str">
        <f>mergeValue(A55) &amp;"."&amp; mergeValue(B55)&amp;"."&amp; mergeValue(C55)&amp;"."&amp; mergeValue(D55)&amp;"."&amp; mergeValue(E55)&amp;"."&amp; mergeValue(F55)&amp;"."&amp; mergeValue(G55)</f>
        <v>1.1.1.1.1.1.1</v>
      </c>
      <c r="M55" s="527"/>
      <c r="N55" s="450"/>
      <c r="O55" s="427"/>
      <c r="P55" s="427"/>
      <c r="Q55" s="538"/>
      <c r="R55" s="676"/>
      <c r="S55" s="677" t="s">
        <v>83</v>
      </c>
      <c r="T55" s="676"/>
      <c r="U55" s="677" t="s">
        <v>83</v>
      </c>
      <c r="V55" s="427"/>
      <c r="W55" s="687" t="s">
        <v>721</v>
      </c>
      <c r="X55" s="173" t="str">
        <f>strCheckDate(O56:V56)</f>
        <v/>
      </c>
      <c r="Y55" s="182"/>
      <c r="Z55" s="182" t="str">
        <f t="shared" si="1"/>
        <v/>
      </c>
      <c r="AA55" s="182"/>
      <c r="AB55" s="182"/>
      <c r="AC55" s="182"/>
      <c r="AD55" s="173"/>
      <c r="AE55" s="173"/>
      <c r="AF55" s="173"/>
      <c r="AG55" s="173"/>
      <c r="AH55" s="173"/>
      <c r="AI55" s="173"/>
      <c r="AJ55" s="173"/>
    </row>
    <row r="56" spans="1:36" s="31" customFormat="1" ht="14.25" hidden="1" customHeight="1">
      <c r="A56" s="669"/>
      <c r="B56" s="669"/>
      <c r="C56" s="669"/>
      <c r="D56" s="669"/>
      <c r="E56" s="669"/>
      <c r="F56" s="669"/>
      <c r="G56" s="173"/>
      <c r="H56" s="173"/>
      <c r="I56" s="669"/>
      <c r="J56" s="669"/>
      <c r="K56" s="511"/>
      <c r="L56" s="244"/>
      <c r="M56" s="450"/>
      <c r="N56" s="450"/>
      <c r="O56" s="427"/>
      <c r="P56" s="427"/>
      <c r="Q56" s="437" t="str">
        <f>R55 &amp; "-" &amp; T55</f>
        <v>-</v>
      </c>
      <c r="R56" s="676"/>
      <c r="S56" s="677"/>
      <c r="T56" s="676"/>
      <c r="U56" s="677"/>
      <c r="V56" s="427"/>
      <c r="W56" s="688"/>
      <c r="X56" s="173"/>
      <c r="Y56" s="182"/>
      <c r="Z56" s="182" t="str">
        <f t="shared" si="1"/>
        <v/>
      </c>
      <c r="AA56" s="182"/>
      <c r="AB56" s="182"/>
      <c r="AC56" s="182"/>
      <c r="AD56" s="173"/>
      <c r="AE56" s="173"/>
      <c r="AF56" s="173"/>
      <c r="AG56" s="173"/>
      <c r="AH56" s="173"/>
      <c r="AI56" s="173"/>
      <c r="AJ56" s="173"/>
    </row>
    <row r="57" spans="1:36" s="31" customFormat="1" ht="15" customHeight="1">
      <c r="A57" s="669"/>
      <c r="B57" s="669"/>
      <c r="C57" s="669"/>
      <c r="D57" s="669"/>
      <c r="E57" s="669"/>
      <c r="F57" s="669"/>
      <c r="G57" s="283"/>
      <c r="H57" s="173"/>
      <c r="I57" s="669"/>
      <c r="J57" s="669"/>
      <c r="K57" s="510"/>
      <c r="L57" s="415"/>
      <c r="M57" s="424" t="s">
        <v>24</v>
      </c>
      <c r="N57" s="141"/>
      <c r="O57" s="141"/>
      <c r="P57" s="141"/>
      <c r="Q57" s="141"/>
      <c r="R57" s="141"/>
      <c r="S57" s="141"/>
      <c r="T57" s="141"/>
      <c r="U57" s="141"/>
      <c r="V57" s="425"/>
      <c r="W57" s="689"/>
      <c r="X57" s="173"/>
      <c r="Y57" s="182"/>
      <c r="Z57" s="182" t="str">
        <f t="shared" si="1"/>
        <v>Добавить вид теплоносителя (параметры теплоносителя)</v>
      </c>
      <c r="AA57" s="182"/>
      <c r="AB57" s="182"/>
      <c r="AC57" s="182"/>
      <c r="AD57" s="173"/>
      <c r="AE57" s="173"/>
      <c r="AF57" s="173"/>
      <c r="AG57" s="173"/>
      <c r="AH57" s="173"/>
      <c r="AI57" s="173"/>
      <c r="AJ57" s="173"/>
    </row>
    <row r="58" spans="1:36" s="31" customFormat="1" ht="15" customHeight="1">
      <c r="A58" s="669"/>
      <c r="B58" s="669"/>
      <c r="C58" s="669"/>
      <c r="D58" s="669"/>
      <c r="E58" s="669"/>
      <c r="F58" s="283"/>
      <c r="G58" s="283"/>
      <c r="H58" s="173"/>
      <c r="I58" s="669"/>
      <c r="J58" s="283"/>
      <c r="K58" s="510"/>
      <c r="L58" s="415"/>
      <c r="M58" s="423" t="s">
        <v>10</v>
      </c>
      <c r="N58" s="141"/>
      <c r="O58" s="141"/>
      <c r="P58" s="141"/>
      <c r="Q58" s="141"/>
      <c r="R58" s="141"/>
      <c r="S58" s="141"/>
      <c r="T58" s="141"/>
      <c r="U58" s="428"/>
      <c r="V58" s="141"/>
      <c r="W58" s="467"/>
      <c r="X58" s="173"/>
      <c r="Y58" s="182"/>
      <c r="Z58" s="182" t="str">
        <f t="shared" si="1"/>
        <v>Добавить группу потребителей</v>
      </c>
      <c r="AA58" s="182"/>
      <c r="AB58" s="182"/>
      <c r="AC58" s="182"/>
      <c r="AD58" s="173"/>
      <c r="AE58" s="173"/>
      <c r="AF58" s="173"/>
      <c r="AG58" s="173"/>
      <c r="AH58" s="173"/>
      <c r="AI58" s="173"/>
      <c r="AJ58" s="173"/>
    </row>
    <row r="59" spans="1:36" s="31" customFormat="1" ht="15" customHeight="1">
      <c r="A59" s="669"/>
      <c r="B59" s="669"/>
      <c r="C59" s="669"/>
      <c r="D59" s="669"/>
      <c r="E59" s="509"/>
      <c r="F59" s="283"/>
      <c r="G59" s="283"/>
      <c r="H59" s="283"/>
      <c r="I59" s="505"/>
      <c r="J59" s="73"/>
      <c r="K59" s="508"/>
      <c r="L59" s="415"/>
      <c r="M59" s="420" t="s">
        <v>11</v>
      </c>
      <c r="N59" s="141"/>
      <c r="O59" s="141"/>
      <c r="P59" s="141"/>
      <c r="Q59" s="141"/>
      <c r="R59" s="141"/>
      <c r="S59" s="141"/>
      <c r="T59" s="141"/>
      <c r="U59" s="428"/>
      <c r="V59" s="141"/>
      <c r="W59" s="467"/>
      <c r="X59" s="173"/>
      <c r="Y59" s="182"/>
      <c r="Z59" s="182" t="str">
        <f t="shared" si="1"/>
        <v>Добавить схему подключения</v>
      </c>
      <c r="AA59" s="182"/>
      <c r="AB59" s="182"/>
      <c r="AC59" s="182"/>
      <c r="AD59" s="173"/>
      <c r="AE59" s="173"/>
      <c r="AF59" s="173"/>
      <c r="AG59" s="173"/>
      <c r="AH59" s="173"/>
      <c r="AI59" s="173"/>
      <c r="AJ59" s="173"/>
    </row>
    <row r="60" spans="1:36" s="31" customFormat="1" ht="15" customHeight="1">
      <c r="A60" s="669"/>
      <c r="B60" s="669"/>
      <c r="C60" s="669"/>
      <c r="D60" s="509"/>
      <c r="E60" s="509"/>
      <c r="F60" s="283"/>
      <c r="G60" s="283"/>
      <c r="H60" s="283"/>
      <c r="I60" s="505"/>
      <c r="J60" s="73"/>
      <c r="K60" s="508"/>
      <c r="L60" s="415"/>
      <c r="M60" s="130" t="s">
        <v>16</v>
      </c>
      <c r="N60" s="141"/>
      <c r="O60" s="141"/>
      <c r="P60" s="141"/>
      <c r="Q60" s="141"/>
      <c r="R60" s="141"/>
      <c r="S60" s="141"/>
      <c r="T60" s="141"/>
      <c r="U60" s="428"/>
      <c r="V60" s="141"/>
      <c r="W60" s="467"/>
      <c r="X60" s="173"/>
      <c r="Y60" s="182"/>
      <c r="Z60" s="182" t="str">
        <f t="shared" si="1"/>
        <v>Добавить источник тепловой энергии</v>
      </c>
      <c r="AA60" s="182"/>
      <c r="AB60" s="182"/>
      <c r="AC60" s="182"/>
      <c r="AD60" s="173"/>
      <c r="AE60" s="173"/>
      <c r="AF60" s="173"/>
      <c r="AG60" s="173"/>
      <c r="AH60" s="173"/>
      <c r="AI60" s="173"/>
      <c r="AJ60" s="173"/>
    </row>
    <row r="61" spans="1:36" s="31" customFormat="1" ht="15" customHeight="1">
      <c r="A61" s="669"/>
      <c r="B61" s="669"/>
      <c r="C61" s="509"/>
      <c r="D61" s="509"/>
      <c r="E61" s="509"/>
      <c r="F61" s="509"/>
      <c r="G61" s="514"/>
      <c r="H61" s="505"/>
      <c r="I61" s="512"/>
      <c r="J61" s="73"/>
      <c r="K61" s="513"/>
      <c r="L61" s="415"/>
      <c r="M61" s="129" t="s">
        <v>17</v>
      </c>
      <c r="N61" s="141"/>
      <c r="O61" s="141"/>
      <c r="P61" s="141"/>
      <c r="Q61" s="141"/>
      <c r="R61" s="141"/>
      <c r="S61" s="141"/>
      <c r="T61" s="141"/>
      <c r="U61" s="428"/>
      <c r="V61" s="141"/>
      <c r="W61" s="467"/>
      <c r="X61" s="173"/>
      <c r="Y61" s="182"/>
      <c r="Z61" s="182" t="str">
        <f t="shared" si="1"/>
        <v>Добавить наименование системы теплоснабжения</v>
      </c>
      <c r="AA61" s="182"/>
      <c r="AB61" s="182"/>
      <c r="AC61" s="182"/>
      <c r="AD61" s="173"/>
      <c r="AE61" s="173"/>
      <c r="AF61" s="173"/>
      <c r="AG61" s="173"/>
      <c r="AH61" s="173"/>
      <c r="AI61" s="173"/>
      <c r="AJ61" s="173"/>
    </row>
    <row r="62" spans="1:36" s="31" customFormat="1" ht="15" customHeight="1">
      <c r="A62" s="669"/>
      <c r="B62" s="509"/>
      <c r="C62" s="509"/>
      <c r="D62" s="509"/>
      <c r="E62" s="509"/>
      <c r="F62" s="509"/>
      <c r="G62" s="514"/>
      <c r="H62" s="505"/>
      <c r="I62" s="505"/>
      <c r="J62" s="73"/>
      <c r="K62" s="508"/>
      <c r="L62" s="415"/>
      <c r="M62" s="135" t="s">
        <v>18</v>
      </c>
      <c r="N62" s="141"/>
      <c r="O62" s="141"/>
      <c r="P62" s="141"/>
      <c r="Q62" s="141"/>
      <c r="R62" s="141"/>
      <c r="S62" s="141"/>
      <c r="T62" s="141"/>
      <c r="U62" s="428"/>
      <c r="V62" s="141"/>
      <c r="W62" s="467"/>
      <c r="X62" s="173"/>
      <c r="Y62" s="182"/>
      <c r="Z62" s="182" t="str">
        <f t="shared" si="1"/>
        <v>Добавить территорию действия тарифа</v>
      </c>
      <c r="AA62" s="182"/>
      <c r="AB62" s="182"/>
      <c r="AC62" s="182"/>
      <c r="AD62" s="173"/>
      <c r="AE62" s="173"/>
      <c r="AF62" s="173"/>
      <c r="AG62" s="173"/>
      <c r="AH62" s="173"/>
      <c r="AI62" s="173"/>
      <c r="AJ62" s="173"/>
    </row>
    <row r="63" spans="1:36" ht="15" customHeight="1">
      <c r="L63" s="390"/>
      <c r="M63" s="144" t="s">
        <v>308</v>
      </c>
      <c r="N63" s="141"/>
      <c r="O63" s="141"/>
      <c r="P63" s="141"/>
      <c r="Q63" s="141"/>
      <c r="R63" s="141"/>
      <c r="S63" s="141"/>
      <c r="T63" s="141"/>
      <c r="U63" s="428"/>
      <c r="V63" s="141"/>
      <c r="W63" s="141"/>
      <c r="X63" s="141"/>
      <c r="Y63" s="141"/>
      <c r="Z63" s="141"/>
      <c r="AA63" s="141"/>
      <c r="AB63" s="428"/>
      <c r="AC63" s="141"/>
      <c r="AD63" s="467"/>
      <c r="AE63" s="175"/>
      <c r="AF63" s="175"/>
      <c r="AG63" s="175"/>
      <c r="AH63" s="175"/>
    </row>
    <row r="64" spans="1:36" ht="18.75" customHeight="1">
      <c r="X64" s="175"/>
      <c r="Y64" s="175"/>
      <c r="Z64" s="175"/>
      <c r="AA64" s="175"/>
      <c r="AB64" s="175"/>
      <c r="AC64" s="175"/>
      <c r="AD64" s="175"/>
      <c r="AE64" s="175"/>
      <c r="AF64" s="175"/>
      <c r="AG64" s="175"/>
      <c r="AH64" s="175"/>
      <c r="AI64" s="175"/>
      <c r="AJ64" s="175"/>
    </row>
    <row r="65" spans="1:36" s="30" customFormat="1" ht="17.100000000000001" customHeight="1">
      <c r="A65" s="30" t="s">
        <v>12</v>
      </c>
      <c r="C65" s="30" t="s">
        <v>49</v>
      </c>
      <c r="V65" s="137"/>
      <c r="X65" s="185"/>
      <c r="Y65" s="185"/>
      <c r="Z65" s="185"/>
      <c r="AA65" s="185"/>
      <c r="AB65" s="185"/>
      <c r="AC65" s="185"/>
      <c r="AD65" s="185"/>
      <c r="AE65" s="185"/>
      <c r="AF65" s="185"/>
      <c r="AG65" s="185"/>
      <c r="AH65" s="185"/>
      <c r="AI65" s="185"/>
      <c r="AJ65" s="185"/>
    </row>
    <row r="66" spans="1:36" ht="17.100000000000001" customHeight="1">
      <c r="L66" s="105"/>
      <c r="M66" s="105"/>
      <c r="N66" s="105"/>
      <c r="O66" s="105"/>
      <c r="P66" s="105"/>
      <c r="Q66" s="105"/>
      <c r="R66" s="105"/>
      <c r="S66" s="105"/>
      <c r="T66" s="105"/>
      <c r="U66" s="105"/>
      <c r="V66" s="105"/>
      <c r="W66" s="105"/>
      <c r="X66" s="175"/>
      <c r="Y66" s="175"/>
      <c r="Z66" s="175"/>
      <c r="AA66" s="175"/>
      <c r="AB66" s="175"/>
      <c r="AC66" s="175"/>
      <c r="AD66" s="175"/>
      <c r="AE66" s="175"/>
      <c r="AF66" s="175"/>
      <c r="AG66" s="175"/>
      <c r="AH66" s="175"/>
      <c r="AI66" s="175"/>
      <c r="AJ66" s="175"/>
    </row>
    <row r="67" spans="1:36" s="31" customFormat="1" ht="22.5">
      <c r="A67" s="669">
        <v>1</v>
      </c>
      <c r="B67" s="173"/>
      <c r="C67" s="173"/>
      <c r="D67" s="173"/>
      <c r="E67" s="184"/>
      <c r="F67" s="283"/>
      <c r="G67" s="283"/>
      <c r="H67" s="283"/>
      <c r="I67" s="194"/>
      <c r="J67" s="505"/>
      <c r="K67" s="508"/>
      <c r="L67" s="401">
        <f>mergeValue(A67)</f>
        <v>1</v>
      </c>
      <c r="M67" s="449" t="s">
        <v>19</v>
      </c>
      <c r="N67" s="450"/>
      <c r="O67" s="767"/>
      <c r="P67" s="768"/>
      <c r="Q67" s="768"/>
      <c r="R67" s="768"/>
      <c r="S67" s="768"/>
      <c r="T67" s="768"/>
      <c r="U67" s="768"/>
      <c r="V67" s="769"/>
      <c r="W67" s="445" t="s">
        <v>718</v>
      </c>
      <c r="X67" s="173"/>
      <c r="Y67" s="182"/>
      <c r="Z67" s="182" t="str">
        <f t="shared" ref="Z67:Z80" si="2">IF(M67="","",M67 )</f>
        <v>Наименование тарифа</v>
      </c>
      <c r="AA67" s="182"/>
      <c r="AB67" s="182"/>
      <c r="AC67" s="182"/>
      <c r="AD67" s="173"/>
      <c r="AE67" s="173"/>
      <c r="AF67" s="173"/>
      <c r="AG67" s="173"/>
      <c r="AH67" s="173"/>
      <c r="AI67" s="173"/>
      <c r="AJ67" s="173"/>
    </row>
    <row r="68" spans="1:36" s="31" customFormat="1" ht="22.5">
      <c r="A68" s="669"/>
      <c r="B68" s="669">
        <v>1</v>
      </c>
      <c r="C68" s="173"/>
      <c r="D68" s="173"/>
      <c r="E68" s="283"/>
      <c r="F68" s="283"/>
      <c r="G68" s="283"/>
      <c r="H68" s="283"/>
      <c r="I68" s="151"/>
      <c r="J68" s="504"/>
      <c r="K68" s="506"/>
      <c r="L68" s="401" t="str">
        <f>mergeValue(A68) &amp;"."&amp; mergeValue(B68)</f>
        <v>1.1</v>
      </c>
      <c r="M68" s="417" t="s">
        <v>15</v>
      </c>
      <c r="N68" s="450"/>
      <c r="O68" s="767"/>
      <c r="P68" s="768"/>
      <c r="Q68" s="768"/>
      <c r="R68" s="768"/>
      <c r="S68" s="768"/>
      <c r="T68" s="768"/>
      <c r="U68" s="768"/>
      <c r="V68" s="769"/>
      <c r="W68" s="445" t="s">
        <v>459</v>
      </c>
      <c r="X68" s="173"/>
      <c r="Y68" s="182"/>
      <c r="Z68" s="182" t="str">
        <f t="shared" si="2"/>
        <v>Территория действия тарифа</v>
      </c>
      <c r="AA68" s="182"/>
      <c r="AB68" s="182"/>
      <c r="AC68" s="182"/>
      <c r="AD68" s="173"/>
      <c r="AE68" s="173"/>
      <c r="AF68" s="173"/>
      <c r="AG68" s="173"/>
      <c r="AH68" s="173"/>
      <c r="AI68" s="173"/>
      <c r="AJ68" s="173"/>
    </row>
    <row r="69" spans="1:36" s="31" customFormat="1" ht="22.5">
      <c r="A69" s="669"/>
      <c r="B69" s="669"/>
      <c r="C69" s="669">
        <v>1</v>
      </c>
      <c r="D69" s="173"/>
      <c r="E69" s="283"/>
      <c r="F69" s="283"/>
      <c r="G69" s="283"/>
      <c r="H69" s="283"/>
      <c r="I69" s="507"/>
      <c r="J69" s="504"/>
      <c r="K69" s="506"/>
      <c r="L69" s="401" t="str">
        <f>mergeValue(A69) &amp;"."&amp; mergeValue(B69)&amp;"."&amp; mergeValue(C69)</f>
        <v>1.1.1</v>
      </c>
      <c r="M69" s="418" t="s">
        <v>7</v>
      </c>
      <c r="N69" s="450"/>
      <c r="O69" s="767"/>
      <c r="P69" s="768"/>
      <c r="Q69" s="768"/>
      <c r="R69" s="768"/>
      <c r="S69" s="768"/>
      <c r="T69" s="768"/>
      <c r="U69" s="768"/>
      <c r="V69" s="769"/>
      <c r="W69" s="445" t="s">
        <v>600</v>
      </c>
      <c r="X69" s="173"/>
      <c r="Y69" s="182"/>
      <c r="Z69" s="182" t="str">
        <f t="shared" si="2"/>
        <v xml:space="preserve">Наименование системы теплоснабжения </v>
      </c>
      <c r="AA69" s="182"/>
      <c r="AB69" s="182"/>
      <c r="AC69" s="182"/>
      <c r="AD69" s="173"/>
      <c r="AE69" s="173"/>
      <c r="AF69" s="173"/>
      <c r="AG69" s="173"/>
      <c r="AH69" s="173"/>
      <c r="AI69" s="173"/>
      <c r="AJ69" s="173"/>
    </row>
    <row r="70" spans="1:36" s="31" customFormat="1" ht="22.5">
      <c r="A70" s="669"/>
      <c r="B70" s="669"/>
      <c r="C70" s="669"/>
      <c r="D70" s="669">
        <v>1</v>
      </c>
      <c r="E70" s="283"/>
      <c r="F70" s="283"/>
      <c r="G70" s="283"/>
      <c r="H70" s="283"/>
      <c r="I70" s="507"/>
      <c r="J70" s="504"/>
      <c r="K70" s="506"/>
      <c r="L70" s="401" t="str">
        <f>mergeValue(A70) &amp;"."&amp; mergeValue(B70)&amp;"."&amp; mergeValue(C70)&amp;"."&amp; mergeValue(D70)</f>
        <v>1.1.1.1</v>
      </c>
      <c r="M70" s="419" t="s">
        <v>21</v>
      </c>
      <c r="N70" s="450"/>
      <c r="O70" s="767"/>
      <c r="P70" s="768"/>
      <c r="Q70" s="768"/>
      <c r="R70" s="768"/>
      <c r="S70" s="768"/>
      <c r="T70" s="768"/>
      <c r="U70" s="768"/>
      <c r="V70" s="769"/>
      <c r="W70" s="445" t="s">
        <v>601</v>
      </c>
      <c r="X70" s="173"/>
      <c r="Y70" s="182"/>
      <c r="Z70" s="182" t="str">
        <f t="shared" si="2"/>
        <v xml:space="preserve">Источник тепловой энергии  </v>
      </c>
      <c r="AA70" s="182"/>
      <c r="AB70" s="182"/>
      <c r="AC70" s="182"/>
      <c r="AD70" s="173"/>
      <c r="AE70" s="173"/>
      <c r="AF70" s="173"/>
      <c r="AG70" s="173"/>
      <c r="AH70" s="173"/>
      <c r="AI70" s="173"/>
      <c r="AJ70" s="173"/>
    </row>
    <row r="71" spans="1:36" s="31" customFormat="1" ht="78.75">
      <c r="A71" s="669"/>
      <c r="B71" s="669"/>
      <c r="C71" s="669"/>
      <c r="D71" s="669"/>
      <c r="E71" s="669">
        <v>1</v>
      </c>
      <c r="F71" s="283"/>
      <c r="G71" s="283"/>
      <c r="H71" s="173">
        <v>1</v>
      </c>
      <c r="I71" s="669">
        <v>1</v>
      </c>
      <c r="J71" s="283"/>
      <c r="K71" s="510"/>
      <c r="L71" s="401" t="str">
        <f>mergeValue(A71) &amp;"."&amp; mergeValue(B71)&amp;"."&amp; mergeValue(C71)&amp;"."&amp; mergeValue(D71)&amp;"."&amp; mergeValue(E71)</f>
        <v>1.1.1.1.1</v>
      </c>
      <c r="M71" s="421" t="s">
        <v>8</v>
      </c>
      <c r="N71" s="450"/>
      <c r="O71" s="672"/>
      <c r="P71" s="673"/>
      <c r="Q71" s="673"/>
      <c r="R71" s="673"/>
      <c r="S71" s="673"/>
      <c r="T71" s="673"/>
      <c r="U71" s="673"/>
      <c r="V71" s="674"/>
      <c r="W71" s="445" t="s">
        <v>719</v>
      </c>
      <c r="X71" s="173"/>
      <c r="Y71" s="182"/>
      <c r="Z71" s="182" t="str">
        <f t="shared" si="2"/>
        <v>Схема подключения теплопотребляющей установки к коллектору источника тепловой энергии</v>
      </c>
      <c r="AA71" s="182"/>
      <c r="AB71" s="182"/>
      <c r="AC71" s="182"/>
      <c r="AD71" s="173"/>
      <c r="AE71" s="173"/>
      <c r="AF71" s="173"/>
      <c r="AG71" s="173"/>
      <c r="AH71" s="173"/>
      <c r="AI71" s="173"/>
      <c r="AJ71" s="173"/>
    </row>
    <row r="72" spans="1:36" s="31" customFormat="1" ht="33.75">
      <c r="A72" s="669"/>
      <c r="B72" s="669"/>
      <c r="C72" s="669"/>
      <c r="D72" s="669"/>
      <c r="E72" s="669"/>
      <c r="F72" s="669">
        <v>1</v>
      </c>
      <c r="G72" s="173"/>
      <c r="H72" s="173"/>
      <c r="I72" s="669"/>
      <c r="J72" s="669">
        <v>1</v>
      </c>
      <c r="K72" s="511"/>
      <c r="L72" s="401" t="str">
        <f>mergeValue(A72) &amp;"."&amp; mergeValue(B72)&amp;"."&amp; mergeValue(C72)&amp;"."&amp; mergeValue(D72)&amp;"."&amp; mergeValue(E72)&amp;"."&amp; mergeValue(F72)</f>
        <v>1.1.1.1.1.1</v>
      </c>
      <c r="M72" s="422" t="s">
        <v>9</v>
      </c>
      <c r="N72" s="450"/>
      <c r="O72" s="672"/>
      <c r="P72" s="673"/>
      <c r="Q72" s="673"/>
      <c r="R72" s="673"/>
      <c r="S72" s="673"/>
      <c r="T72" s="673"/>
      <c r="U72" s="673"/>
      <c r="V72" s="674"/>
      <c r="W72" s="445" t="s">
        <v>720</v>
      </c>
      <c r="X72" s="173"/>
      <c r="Y72" s="182"/>
      <c r="Z72" s="182" t="str">
        <f t="shared" si="2"/>
        <v>Группа потребителей</v>
      </c>
      <c r="AA72" s="182"/>
      <c r="AB72" s="182"/>
      <c r="AC72" s="182"/>
      <c r="AD72" s="173"/>
      <c r="AE72" s="173"/>
      <c r="AF72" s="173"/>
      <c r="AG72" s="173"/>
      <c r="AH72" s="173"/>
      <c r="AI72" s="173"/>
      <c r="AJ72" s="173"/>
    </row>
    <row r="73" spans="1:36" s="31" customFormat="1" ht="122.1" customHeight="1">
      <c r="A73" s="669"/>
      <c r="B73" s="669"/>
      <c r="C73" s="669"/>
      <c r="D73" s="669"/>
      <c r="E73" s="669"/>
      <c r="F73" s="669"/>
      <c r="G73" s="173">
        <v>1</v>
      </c>
      <c r="H73" s="173"/>
      <c r="I73" s="669"/>
      <c r="J73" s="669"/>
      <c r="K73" s="511">
        <v>1</v>
      </c>
      <c r="L73" s="401" t="str">
        <f>mergeValue(A73) &amp;"."&amp; mergeValue(B73)&amp;"."&amp; mergeValue(C73)&amp;"."&amp; mergeValue(D73)&amp;"."&amp; mergeValue(E73)&amp;"."&amp; mergeValue(F73)&amp;"."&amp; mergeValue(G73)</f>
        <v>1.1.1.1.1.1.1</v>
      </c>
      <c r="M73" s="527"/>
      <c r="N73" s="450"/>
      <c r="O73" s="427"/>
      <c r="P73" s="427"/>
      <c r="Q73" s="538"/>
      <c r="R73" s="676"/>
      <c r="S73" s="677" t="s">
        <v>83</v>
      </c>
      <c r="T73" s="676"/>
      <c r="U73" s="677" t="s">
        <v>83</v>
      </c>
      <c r="V73" s="427"/>
      <c r="W73" s="687" t="s">
        <v>721</v>
      </c>
      <c r="X73" s="173" t="str">
        <f>strCheckDate(O74:V74)</f>
        <v/>
      </c>
      <c r="Y73" s="182"/>
      <c r="Z73" s="182" t="str">
        <f t="shared" si="2"/>
        <v/>
      </c>
      <c r="AA73" s="182"/>
      <c r="AB73" s="182"/>
      <c r="AC73" s="182"/>
      <c r="AD73" s="173"/>
      <c r="AE73" s="173"/>
      <c r="AF73" s="173"/>
      <c r="AG73" s="173"/>
      <c r="AH73" s="173"/>
      <c r="AI73" s="173"/>
      <c r="AJ73" s="173"/>
    </row>
    <row r="74" spans="1:36" s="31" customFormat="1" ht="14.25" hidden="1" customHeight="1">
      <c r="A74" s="669"/>
      <c r="B74" s="669"/>
      <c r="C74" s="669"/>
      <c r="D74" s="669"/>
      <c r="E74" s="669"/>
      <c r="F74" s="669"/>
      <c r="G74" s="173"/>
      <c r="H74" s="173"/>
      <c r="I74" s="669"/>
      <c r="J74" s="669"/>
      <c r="K74" s="511"/>
      <c r="L74" s="244"/>
      <c r="M74" s="450"/>
      <c r="N74" s="450"/>
      <c r="O74" s="427"/>
      <c r="P74" s="427"/>
      <c r="Q74" s="437" t="str">
        <f>R73 &amp; "-" &amp; T73</f>
        <v>-</v>
      </c>
      <c r="R74" s="676"/>
      <c r="S74" s="677"/>
      <c r="T74" s="676"/>
      <c r="U74" s="677"/>
      <c r="V74" s="427"/>
      <c r="W74" s="688"/>
      <c r="X74" s="173"/>
      <c r="Y74" s="182"/>
      <c r="Z74" s="182" t="str">
        <f t="shared" si="2"/>
        <v/>
      </c>
      <c r="AA74" s="182"/>
      <c r="AB74" s="182"/>
      <c r="AC74" s="182"/>
      <c r="AD74" s="173"/>
      <c r="AE74" s="173"/>
      <c r="AF74" s="173"/>
      <c r="AG74" s="173"/>
      <c r="AH74" s="173"/>
      <c r="AI74" s="173"/>
      <c r="AJ74" s="173"/>
    </row>
    <row r="75" spans="1:36" s="31" customFormat="1" ht="15" customHeight="1">
      <c r="A75" s="669"/>
      <c r="B75" s="669"/>
      <c r="C75" s="669"/>
      <c r="D75" s="669"/>
      <c r="E75" s="669"/>
      <c r="F75" s="669"/>
      <c r="G75" s="283"/>
      <c r="H75" s="173"/>
      <c r="I75" s="669"/>
      <c r="J75" s="669"/>
      <c r="K75" s="510"/>
      <c r="L75" s="415"/>
      <c r="M75" s="424" t="s">
        <v>24</v>
      </c>
      <c r="N75" s="141"/>
      <c r="O75" s="141"/>
      <c r="P75" s="141"/>
      <c r="Q75" s="141"/>
      <c r="R75" s="141"/>
      <c r="S75" s="141"/>
      <c r="T75" s="141"/>
      <c r="U75" s="141"/>
      <c r="V75" s="425"/>
      <c r="W75" s="689"/>
      <c r="X75" s="173"/>
      <c r="Y75" s="182"/>
      <c r="Z75" s="182" t="str">
        <f t="shared" si="2"/>
        <v>Добавить вид теплоносителя (параметры теплоносителя)</v>
      </c>
      <c r="AA75" s="182"/>
      <c r="AB75" s="182"/>
      <c r="AC75" s="182"/>
      <c r="AD75" s="173"/>
      <c r="AE75" s="173"/>
      <c r="AF75" s="173"/>
      <c r="AG75" s="173"/>
      <c r="AH75" s="173"/>
      <c r="AI75" s="173"/>
      <c r="AJ75" s="173"/>
    </row>
    <row r="76" spans="1:36" s="31" customFormat="1" ht="15" customHeight="1">
      <c r="A76" s="669"/>
      <c r="B76" s="669"/>
      <c r="C76" s="669"/>
      <c r="D76" s="669"/>
      <c r="E76" s="669"/>
      <c r="F76" s="283"/>
      <c r="G76" s="283"/>
      <c r="H76" s="173"/>
      <c r="I76" s="669"/>
      <c r="J76" s="283"/>
      <c r="K76" s="510"/>
      <c r="L76" s="415"/>
      <c r="M76" s="423" t="s">
        <v>10</v>
      </c>
      <c r="N76" s="141"/>
      <c r="O76" s="141"/>
      <c r="P76" s="141"/>
      <c r="Q76" s="141"/>
      <c r="R76" s="141"/>
      <c r="S76" s="141"/>
      <c r="T76" s="141"/>
      <c r="U76" s="428"/>
      <c r="V76" s="141"/>
      <c r="W76" s="467"/>
      <c r="X76" s="173"/>
      <c r="Y76" s="182"/>
      <c r="Z76" s="182" t="str">
        <f t="shared" si="2"/>
        <v>Добавить группу потребителей</v>
      </c>
      <c r="AA76" s="182"/>
      <c r="AB76" s="182"/>
      <c r="AC76" s="182"/>
      <c r="AD76" s="173"/>
      <c r="AE76" s="173"/>
      <c r="AF76" s="173"/>
      <c r="AG76" s="173"/>
      <c r="AH76" s="173"/>
      <c r="AI76" s="173"/>
      <c r="AJ76" s="173"/>
    </row>
    <row r="77" spans="1:36" s="31" customFormat="1" ht="15" customHeight="1">
      <c r="A77" s="669"/>
      <c r="B77" s="669"/>
      <c r="C77" s="669"/>
      <c r="D77" s="669"/>
      <c r="E77" s="509"/>
      <c r="F77" s="283"/>
      <c r="G77" s="283"/>
      <c r="H77" s="283"/>
      <c r="I77" s="505"/>
      <c r="J77" s="73"/>
      <c r="K77" s="508"/>
      <c r="L77" s="415"/>
      <c r="M77" s="420" t="s">
        <v>11</v>
      </c>
      <c r="N77" s="141"/>
      <c r="O77" s="141"/>
      <c r="P77" s="141"/>
      <c r="Q77" s="141"/>
      <c r="R77" s="141"/>
      <c r="S77" s="141"/>
      <c r="T77" s="141"/>
      <c r="U77" s="428"/>
      <c r="V77" s="141"/>
      <c r="W77" s="467"/>
      <c r="X77" s="173"/>
      <c r="Y77" s="182"/>
      <c r="Z77" s="182" t="str">
        <f t="shared" si="2"/>
        <v>Добавить схему подключения</v>
      </c>
      <c r="AA77" s="182"/>
      <c r="AB77" s="182"/>
      <c r="AC77" s="182"/>
      <c r="AD77" s="173"/>
      <c r="AE77" s="173"/>
      <c r="AF77" s="173"/>
      <c r="AG77" s="173"/>
      <c r="AH77" s="173"/>
      <c r="AI77" s="173"/>
      <c r="AJ77" s="173"/>
    </row>
    <row r="78" spans="1:36" s="31" customFormat="1" ht="15" customHeight="1">
      <c r="A78" s="669"/>
      <c r="B78" s="669"/>
      <c r="C78" s="669"/>
      <c r="D78" s="509"/>
      <c r="E78" s="509"/>
      <c r="F78" s="283"/>
      <c r="G78" s="283"/>
      <c r="H78" s="283"/>
      <c r="I78" s="505"/>
      <c r="J78" s="73"/>
      <c r="K78" s="508"/>
      <c r="L78" s="415"/>
      <c r="M78" s="130" t="s">
        <v>16</v>
      </c>
      <c r="N78" s="141"/>
      <c r="O78" s="141"/>
      <c r="P78" s="141"/>
      <c r="Q78" s="141"/>
      <c r="R78" s="141"/>
      <c r="S78" s="141"/>
      <c r="T78" s="141"/>
      <c r="U78" s="428"/>
      <c r="V78" s="141"/>
      <c r="W78" s="467"/>
      <c r="X78" s="173"/>
      <c r="Y78" s="182"/>
      <c r="Z78" s="182" t="str">
        <f t="shared" si="2"/>
        <v>Добавить источник тепловой энергии</v>
      </c>
      <c r="AA78" s="182"/>
      <c r="AB78" s="182"/>
      <c r="AC78" s="182"/>
      <c r="AD78" s="173"/>
      <c r="AE78" s="173"/>
      <c r="AF78" s="173"/>
      <c r="AG78" s="173"/>
      <c r="AH78" s="173"/>
      <c r="AI78" s="173"/>
      <c r="AJ78" s="173"/>
    </row>
    <row r="79" spans="1:36" s="31" customFormat="1" ht="15" customHeight="1">
      <c r="A79" s="669"/>
      <c r="B79" s="669"/>
      <c r="C79" s="509"/>
      <c r="D79" s="509"/>
      <c r="E79" s="509"/>
      <c r="F79" s="509"/>
      <c r="G79" s="514"/>
      <c r="H79" s="505"/>
      <c r="I79" s="512"/>
      <c r="J79" s="73"/>
      <c r="K79" s="513"/>
      <c r="L79" s="415"/>
      <c r="M79" s="129" t="s">
        <v>17</v>
      </c>
      <c r="N79" s="141"/>
      <c r="O79" s="141"/>
      <c r="P79" s="141"/>
      <c r="Q79" s="141"/>
      <c r="R79" s="141"/>
      <c r="S79" s="141"/>
      <c r="T79" s="141"/>
      <c r="U79" s="428"/>
      <c r="V79" s="141"/>
      <c r="W79" s="467"/>
      <c r="X79" s="173"/>
      <c r="Y79" s="182"/>
      <c r="Z79" s="182" t="str">
        <f t="shared" si="2"/>
        <v>Добавить наименование системы теплоснабжения</v>
      </c>
      <c r="AA79" s="182"/>
      <c r="AB79" s="182"/>
      <c r="AC79" s="182"/>
      <c r="AD79" s="173"/>
      <c r="AE79" s="173"/>
      <c r="AF79" s="173"/>
      <c r="AG79" s="173"/>
      <c r="AH79" s="173"/>
      <c r="AI79" s="173"/>
      <c r="AJ79" s="173"/>
    </row>
    <row r="80" spans="1:36" s="31" customFormat="1" ht="15" customHeight="1">
      <c r="A80" s="669"/>
      <c r="B80" s="509"/>
      <c r="C80" s="509"/>
      <c r="D80" s="509"/>
      <c r="E80" s="509"/>
      <c r="F80" s="509"/>
      <c r="G80" s="514"/>
      <c r="H80" s="505"/>
      <c r="I80" s="505"/>
      <c r="J80" s="73"/>
      <c r="K80" s="508"/>
      <c r="L80" s="415"/>
      <c r="M80" s="135" t="s">
        <v>18</v>
      </c>
      <c r="N80" s="141"/>
      <c r="O80" s="141"/>
      <c r="P80" s="141"/>
      <c r="Q80" s="141"/>
      <c r="R80" s="141"/>
      <c r="S80" s="141"/>
      <c r="T80" s="141"/>
      <c r="U80" s="428"/>
      <c r="V80" s="141"/>
      <c r="W80" s="467"/>
      <c r="X80" s="173"/>
      <c r="Y80" s="182"/>
      <c r="Z80" s="182" t="str">
        <f t="shared" si="2"/>
        <v>Добавить территорию действия тарифа</v>
      </c>
      <c r="AA80" s="182"/>
      <c r="AB80" s="182"/>
      <c r="AC80" s="182"/>
      <c r="AD80" s="173"/>
      <c r="AE80" s="173"/>
      <c r="AF80" s="173"/>
      <c r="AG80" s="173"/>
      <c r="AH80" s="173"/>
      <c r="AI80" s="173"/>
      <c r="AJ80" s="173"/>
    </row>
    <row r="81" spans="1:36" ht="15" customHeight="1">
      <c r="L81" s="390"/>
      <c r="M81" s="144" t="s">
        <v>308</v>
      </c>
      <c r="N81" s="141"/>
      <c r="O81" s="141"/>
      <c r="P81" s="141"/>
      <c r="Q81" s="141"/>
      <c r="R81" s="141"/>
      <c r="S81" s="141"/>
      <c r="T81" s="141"/>
      <c r="U81" s="428"/>
      <c r="V81" s="141"/>
      <c r="W81" s="141"/>
      <c r="X81" s="141"/>
      <c r="Y81" s="141"/>
      <c r="Z81" s="141"/>
      <c r="AA81" s="141"/>
      <c r="AB81" s="428"/>
      <c r="AC81" s="141"/>
      <c r="AD81" s="467"/>
      <c r="AE81" s="175"/>
      <c r="AF81" s="175"/>
      <c r="AG81" s="175"/>
      <c r="AH81" s="175"/>
    </row>
    <row r="82" spans="1:36" ht="18.75" customHeight="1">
      <c r="X82" s="175"/>
      <c r="Y82" s="175"/>
      <c r="Z82" s="175"/>
      <c r="AA82" s="175"/>
      <c r="AB82" s="175"/>
      <c r="AC82" s="175"/>
      <c r="AD82" s="175"/>
      <c r="AE82" s="175"/>
      <c r="AF82" s="175"/>
      <c r="AG82" s="175"/>
      <c r="AH82" s="175"/>
      <c r="AI82" s="175"/>
      <c r="AJ82" s="175"/>
    </row>
    <row r="83" spans="1:36" s="30" customFormat="1" ht="17.100000000000001" customHeight="1">
      <c r="A83" s="30" t="s">
        <v>12</v>
      </c>
      <c r="C83" s="30" t="s">
        <v>50</v>
      </c>
      <c r="V83" s="137"/>
      <c r="X83" s="185"/>
      <c r="Y83" s="185"/>
      <c r="Z83" s="185"/>
      <c r="AA83" s="185"/>
      <c r="AB83" s="185"/>
      <c r="AC83" s="185"/>
      <c r="AD83" s="185"/>
      <c r="AE83" s="185"/>
      <c r="AF83" s="185"/>
      <c r="AG83" s="185"/>
      <c r="AH83" s="185"/>
      <c r="AI83" s="185"/>
      <c r="AJ83" s="185"/>
    </row>
    <row r="84" spans="1:36" ht="17.100000000000001" customHeight="1">
      <c r="L84" s="105"/>
      <c r="M84" s="105"/>
      <c r="N84" s="105"/>
      <c r="O84" s="105"/>
      <c r="P84" s="105"/>
      <c r="Q84" s="105"/>
      <c r="R84" s="105"/>
      <c r="S84" s="105"/>
      <c r="T84" s="105"/>
      <c r="U84" s="105"/>
      <c r="V84" s="105"/>
      <c r="W84" s="105"/>
      <c r="X84" s="175"/>
      <c r="Y84" s="175"/>
      <c r="Z84" s="175"/>
      <c r="AA84" s="175"/>
      <c r="AB84" s="175"/>
      <c r="AC84" s="175"/>
      <c r="AD84" s="175"/>
      <c r="AE84" s="175"/>
      <c r="AF84" s="175"/>
      <c r="AG84" s="175"/>
      <c r="AH84" s="175"/>
      <c r="AI84" s="175"/>
      <c r="AJ84" s="175"/>
    </row>
    <row r="85" spans="1:36" s="31" customFormat="1" ht="22.5">
      <c r="A85" s="669">
        <v>1</v>
      </c>
      <c r="B85" s="173"/>
      <c r="C85" s="173"/>
      <c r="D85" s="173"/>
      <c r="E85" s="184"/>
      <c r="F85" s="283"/>
      <c r="G85" s="173"/>
      <c r="H85" s="173"/>
      <c r="I85" s="194"/>
      <c r="J85" s="505"/>
      <c r="K85" s="511">
        <v>1</v>
      </c>
      <c r="L85" s="401">
        <f>mergeValue(A85)</f>
        <v>1</v>
      </c>
      <c r="M85" s="449" t="s">
        <v>19</v>
      </c>
      <c r="N85" s="436"/>
      <c r="O85" s="764"/>
      <c r="P85" s="765"/>
      <c r="Q85" s="765"/>
      <c r="R85" s="765"/>
      <c r="S85" s="765"/>
      <c r="T85" s="765"/>
      <c r="U85" s="765"/>
      <c r="V85" s="766"/>
      <c r="W85" s="445" t="s">
        <v>718</v>
      </c>
      <c r="X85" s="173"/>
      <c r="Y85" s="173"/>
      <c r="Z85" s="173"/>
      <c r="AA85" s="173"/>
      <c r="AB85" s="173"/>
      <c r="AC85" s="173"/>
      <c r="AD85" s="173"/>
      <c r="AE85" s="173"/>
      <c r="AF85" s="173"/>
      <c r="AG85" s="173"/>
      <c r="AH85" s="173"/>
      <c r="AI85" s="173"/>
    </row>
    <row r="86" spans="1:36" s="31" customFormat="1" ht="22.5">
      <c r="A86" s="669"/>
      <c r="B86" s="669">
        <v>1</v>
      </c>
      <c r="C86" s="173"/>
      <c r="D86" s="173"/>
      <c r="E86" s="283"/>
      <c r="F86" s="283"/>
      <c r="G86" s="173"/>
      <c r="H86" s="173"/>
      <c r="I86" s="151"/>
      <c r="J86" s="504"/>
      <c r="K86" s="511">
        <v>1</v>
      </c>
      <c r="L86" s="401" t="str">
        <f>mergeValue(A86) &amp;"."&amp; mergeValue(B86)</f>
        <v>1.1</v>
      </c>
      <c r="M86" s="417" t="s">
        <v>15</v>
      </c>
      <c r="N86" s="436"/>
      <c r="O86" s="764"/>
      <c r="P86" s="765"/>
      <c r="Q86" s="765"/>
      <c r="R86" s="765"/>
      <c r="S86" s="765"/>
      <c r="T86" s="765"/>
      <c r="U86" s="765"/>
      <c r="V86" s="766"/>
      <c r="W86" s="445" t="s">
        <v>459</v>
      </c>
      <c r="X86" s="173"/>
      <c r="Y86" s="173"/>
      <c r="Z86" s="173"/>
      <c r="AA86" s="173"/>
      <c r="AB86" s="173"/>
      <c r="AC86" s="173"/>
      <c r="AD86" s="173"/>
      <c r="AE86" s="173"/>
      <c r="AF86" s="173"/>
      <c r="AG86" s="173"/>
      <c r="AH86" s="173"/>
      <c r="AI86" s="173"/>
    </row>
    <row r="87" spans="1:36" s="31" customFormat="1" ht="22.5">
      <c r="A87" s="669"/>
      <c r="B87" s="669"/>
      <c r="C87" s="669">
        <v>1</v>
      </c>
      <c r="D87" s="173"/>
      <c r="E87" s="283"/>
      <c r="F87" s="283"/>
      <c r="G87" s="173"/>
      <c r="H87" s="173"/>
      <c r="I87" s="507"/>
      <c r="J87" s="504"/>
      <c r="K87" s="511">
        <v>1</v>
      </c>
      <c r="L87" s="401" t="str">
        <f>mergeValue(A87) &amp;"."&amp; mergeValue(B87)&amp;"."&amp; mergeValue(C87)</f>
        <v>1.1.1</v>
      </c>
      <c r="M87" s="418" t="s">
        <v>7</v>
      </c>
      <c r="N87" s="436"/>
      <c r="O87" s="764"/>
      <c r="P87" s="765"/>
      <c r="Q87" s="765"/>
      <c r="R87" s="765"/>
      <c r="S87" s="765"/>
      <c r="T87" s="765"/>
      <c r="U87" s="765"/>
      <c r="V87" s="766"/>
      <c r="W87" s="445" t="s">
        <v>600</v>
      </c>
      <c r="X87" s="173"/>
      <c r="Y87" s="173"/>
      <c r="Z87" s="173"/>
      <c r="AA87" s="173"/>
      <c r="AB87" s="173"/>
      <c r="AC87" s="173"/>
      <c r="AD87" s="173"/>
      <c r="AE87" s="173"/>
      <c r="AF87" s="173"/>
      <c r="AG87" s="173"/>
      <c r="AH87" s="173"/>
      <c r="AI87" s="173"/>
    </row>
    <row r="88" spans="1:36" s="31" customFormat="1" ht="22.5">
      <c r="A88" s="669"/>
      <c r="B88" s="669"/>
      <c r="C88" s="669"/>
      <c r="D88" s="669">
        <v>1</v>
      </c>
      <c r="E88" s="283"/>
      <c r="F88" s="283"/>
      <c r="G88" s="173"/>
      <c r="H88" s="173"/>
      <c r="I88" s="669">
        <v>1</v>
      </c>
      <c r="J88" s="504"/>
      <c r="K88" s="511">
        <v>1</v>
      </c>
      <c r="L88" s="401" t="str">
        <f>mergeValue(A88) &amp;"."&amp; mergeValue(B88)&amp;"."&amp; mergeValue(C88)&amp;"."&amp; mergeValue(D88)</f>
        <v>1.1.1.1</v>
      </c>
      <c r="M88" s="419" t="s">
        <v>21</v>
      </c>
      <c r="N88" s="436"/>
      <c r="O88" s="764"/>
      <c r="P88" s="765"/>
      <c r="Q88" s="765"/>
      <c r="R88" s="765"/>
      <c r="S88" s="765"/>
      <c r="T88" s="765"/>
      <c r="U88" s="765"/>
      <c r="V88" s="766"/>
      <c r="W88" s="445" t="s">
        <v>601</v>
      </c>
      <c r="X88" s="173"/>
      <c r="Y88" s="173"/>
      <c r="Z88" s="173"/>
      <c r="AA88" s="173"/>
      <c r="AB88" s="173"/>
      <c r="AC88" s="173"/>
      <c r="AD88" s="173"/>
      <c r="AE88" s="173"/>
      <c r="AF88" s="173"/>
      <c r="AG88" s="173"/>
      <c r="AH88" s="173"/>
      <c r="AI88" s="173"/>
    </row>
    <row r="89" spans="1:36" s="31" customFormat="1" ht="11.25" hidden="1" customHeight="1">
      <c r="A89" s="669"/>
      <c r="B89" s="669"/>
      <c r="C89" s="669"/>
      <c r="D89" s="669"/>
      <c r="E89" s="669">
        <v>1</v>
      </c>
      <c r="F89" s="283"/>
      <c r="G89" s="173"/>
      <c r="H89" s="173"/>
      <c r="I89" s="669"/>
      <c r="J89" s="283"/>
      <c r="K89" s="511">
        <v>1</v>
      </c>
      <c r="L89" s="401"/>
      <c r="M89" s="421"/>
      <c r="N89" s="169"/>
      <c r="O89" s="770"/>
      <c r="P89" s="771"/>
      <c r="Q89" s="771"/>
      <c r="R89" s="771"/>
      <c r="S89" s="771"/>
      <c r="T89" s="771"/>
      <c r="U89" s="771"/>
      <c r="V89" s="772"/>
      <c r="W89" s="169"/>
      <c r="X89" s="173"/>
      <c r="Y89" s="173"/>
      <c r="Z89" s="173"/>
      <c r="AA89" s="173"/>
      <c r="AB89" s="173"/>
      <c r="AC89" s="173"/>
      <c r="AD89" s="173"/>
      <c r="AE89" s="173"/>
      <c r="AF89" s="173"/>
      <c r="AG89" s="173"/>
      <c r="AH89" s="173"/>
      <c r="AI89" s="173"/>
    </row>
    <row r="90" spans="1:36" s="31" customFormat="1" ht="33.75">
      <c r="A90" s="669"/>
      <c r="B90" s="669"/>
      <c r="C90" s="669"/>
      <c r="D90" s="669"/>
      <c r="E90" s="669"/>
      <c r="F90" s="669">
        <v>1</v>
      </c>
      <c r="G90" s="173"/>
      <c r="H90" s="173"/>
      <c r="I90" s="669"/>
      <c r="J90" s="714"/>
      <c r="K90" s="511">
        <v>1</v>
      </c>
      <c r="L90" s="401" t="str">
        <f>mergeValue(A90) &amp;"."&amp; mergeValue(B90)&amp;"."&amp; mergeValue(C90)&amp;"."&amp; mergeValue(D90)&amp;"."&amp;  mergeValue(F90)</f>
        <v>1.1.1.1.1</v>
      </c>
      <c r="M90" s="421" t="s">
        <v>9</v>
      </c>
      <c r="N90" s="169"/>
      <c r="O90" s="672"/>
      <c r="P90" s="673"/>
      <c r="Q90" s="673"/>
      <c r="R90" s="673"/>
      <c r="S90" s="673"/>
      <c r="T90" s="673"/>
      <c r="U90" s="673"/>
      <c r="V90" s="674"/>
      <c r="W90" s="445" t="s">
        <v>720</v>
      </c>
      <c r="X90" s="173"/>
      <c r="Y90" s="182" t="str">
        <f>strCheckUnique(Z90:Z93)</f>
        <v/>
      </c>
      <c r="Z90" s="173"/>
      <c r="AA90" s="182"/>
      <c r="AB90" s="173"/>
      <c r="AC90" s="173"/>
      <c r="AD90" s="173"/>
      <c r="AE90" s="173"/>
      <c r="AF90" s="173"/>
      <c r="AG90" s="173"/>
      <c r="AH90" s="173"/>
      <c r="AI90" s="173"/>
    </row>
    <row r="91" spans="1:36" s="31" customFormat="1" ht="99" customHeight="1">
      <c r="A91" s="669"/>
      <c r="B91" s="669"/>
      <c r="C91" s="669"/>
      <c r="D91" s="669"/>
      <c r="E91" s="669"/>
      <c r="F91" s="669"/>
      <c r="G91" s="173">
        <v>1</v>
      </c>
      <c r="H91" s="173"/>
      <c r="I91" s="669"/>
      <c r="J91" s="714"/>
      <c r="K91" s="515"/>
      <c r="L91" s="401" t="str">
        <f>mergeValue(A91) &amp;"."&amp; mergeValue(B91)&amp;"."&amp; mergeValue(C91)&amp;"."&amp; mergeValue(D91)&amp;"."&amp;  mergeValue(F91)&amp;"."&amp;  mergeValue(G91)</f>
        <v>1.1.1.1.1.1</v>
      </c>
      <c r="M91" s="527"/>
      <c r="N91" s="438"/>
      <c r="O91" s="427"/>
      <c r="P91" s="427"/>
      <c r="Q91" s="427"/>
      <c r="R91" s="675"/>
      <c r="S91" s="677" t="s">
        <v>83</v>
      </c>
      <c r="T91" s="675"/>
      <c r="U91" s="677" t="s">
        <v>83</v>
      </c>
      <c r="V91" s="90"/>
      <c r="W91" s="687" t="s">
        <v>733</v>
      </c>
      <c r="X91" s="173" t="str">
        <f>strCheckDate(O92:V92)</f>
        <v/>
      </c>
      <c r="Y91" s="182"/>
      <c r="Z91" s="182" t="str">
        <f>IF(M91="","",M91 )</f>
        <v/>
      </c>
      <c r="AA91" s="182"/>
      <c r="AB91" s="182"/>
      <c r="AC91" s="182"/>
      <c r="AD91" s="173"/>
      <c r="AE91" s="173"/>
      <c r="AF91" s="173"/>
      <c r="AG91" s="173"/>
      <c r="AH91" s="173"/>
      <c r="AI91" s="173"/>
    </row>
    <row r="92" spans="1:36" s="31" customFormat="1" ht="11.25" hidden="1" customHeight="1">
      <c r="A92" s="669"/>
      <c r="B92" s="669"/>
      <c r="C92" s="669"/>
      <c r="D92" s="669"/>
      <c r="E92" s="669"/>
      <c r="F92" s="669"/>
      <c r="G92" s="173"/>
      <c r="H92" s="173"/>
      <c r="I92" s="669"/>
      <c r="J92" s="714"/>
      <c r="K92" s="511">
        <v>1</v>
      </c>
      <c r="L92" s="244"/>
      <c r="M92" s="450"/>
      <c r="N92" s="438"/>
      <c r="O92" s="427"/>
      <c r="P92" s="427"/>
      <c r="Q92" s="437" t="str">
        <f>R91 &amp; "-" &amp; T91</f>
        <v>-</v>
      </c>
      <c r="R92" s="675"/>
      <c r="S92" s="677"/>
      <c r="T92" s="675"/>
      <c r="U92" s="677"/>
      <c r="V92" s="90"/>
      <c r="W92" s="688"/>
      <c r="X92" s="173"/>
      <c r="Y92" s="182"/>
      <c r="Z92" s="182"/>
      <c r="AA92" s="182"/>
      <c r="AB92" s="182"/>
      <c r="AC92" s="182"/>
      <c r="AD92" s="173"/>
      <c r="AE92" s="173"/>
      <c r="AF92" s="173"/>
      <c r="AG92" s="173"/>
      <c r="AH92" s="173"/>
      <c r="AI92" s="173"/>
    </row>
    <row r="93" spans="1:36" ht="15" customHeight="1">
      <c r="A93" s="669"/>
      <c r="B93" s="669"/>
      <c r="C93" s="669"/>
      <c r="D93" s="669"/>
      <c r="E93" s="669"/>
      <c r="F93" s="669"/>
      <c r="G93" s="173"/>
      <c r="H93" s="173"/>
      <c r="I93" s="669"/>
      <c r="J93" s="714"/>
      <c r="K93" s="511">
        <v>1</v>
      </c>
      <c r="L93" s="415"/>
      <c r="M93" s="423" t="s">
        <v>24</v>
      </c>
      <c r="N93" s="420"/>
      <c r="O93" s="416"/>
      <c r="P93" s="416"/>
      <c r="Q93" s="416"/>
      <c r="R93" s="431"/>
      <c r="S93" s="141"/>
      <c r="T93" s="428"/>
      <c r="U93" s="420"/>
      <c r="V93" s="425"/>
      <c r="W93" s="689"/>
      <c r="X93" s="175"/>
      <c r="Y93" s="175"/>
      <c r="Z93" s="175"/>
      <c r="AA93" s="175"/>
      <c r="AB93" s="175"/>
      <c r="AC93" s="175"/>
      <c r="AD93" s="175"/>
      <c r="AE93" s="175"/>
      <c r="AF93" s="175"/>
      <c r="AG93" s="175"/>
      <c r="AH93" s="175"/>
      <c r="AI93" s="175"/>
    </row>
    <row r="94" spans="1:36" ht="15" customHeight="1">
      <c r="A94" s="669"/>
      <c r="B94" s="669"/>
      <c r="C94" s="669"/>
      <c r="D94" s="669"/>
      <c r="E94" s="669"/>
      <c r="F94" s="283"/>
      <c r="G94" s="283"/>
      <c r="H94" s="173"/>
      <c r="I94" s="669"/>
      <c r="J94" s="283"/>
      <c r="K94" s="510"/>
      <c r="L94" s="415"/>
      <c r="M94" s="420" t="s">
        <v>10</v>
      </c>
      <c r="N94" s="423"/>
      <c r="O94" s="423"/>
      <c r="P94" s="423"/>
      <c r="Q94" s="423"/>
      <c r="R94" s="423"/>
      <c r="S94" s="423"/>
      <c r="T94" s="423"/>
      <c r="U94" s="423"/>
      <c r="V94" s="423"/>
      <c r="W94" s="425"/>
      <c r="X94" s="175"/>
      <c r="Y94" s="175"/>
      <c r="Z94" s="175"/>
      <c r="AA94" s="175"/>
      <c r="AB94" s="175"/>
      <c r="AC94" s="175"/>
      <c r="AD94" s="175"/>
      <c r="AE94" s="175"/>
      <c r="AF94" s="175"/>
      <c r="AG94" s="175"/>
      <c r="AH94" s="175"/>
      <c r="AI94" s="175"/>
      <c r="AJ94" s="175"/>
    </row>
    <row r="95" spans="1:36" ht="15" hidden="1" customHeight="1">
      <c r="A95" s="669"/>
      <c r="B95" s="669"/>
      <c r="C95" s="669"/>
      <c r="D95" s="669"/>
      <c r="E95" s="283"/>
      <c r="F95" s="283"/>
      <c r="G95" s="283"/>
      <c r="H95" s="173"/>
      <c r="I95" s="669"/>
      <c r="J95" s="283"/>
      <c r="K95" s="510"/>
      <c r="L95" s="415"/>
      <c r="M95" s="420"/>
      <c r="N95" s="423"/>
      <c r="O95" s="423"/>
      <c r="P95" s="423"/>
      <c r="Q95" s="423"/>
      <c r="R95" s="423"/>
      <c r="S95" s="423"/>
      <c r="T95" s="423"/>
      <c r="U95" s="423"/>
      <c r="V95" s="423"/>
      <c r="W95" s="425"/>
      <c r="X95" s="175"/>
      <c r="Y95" s="175"/>
      <c r="Z95" s="175"/>
      <c r="AA95" s="175"/>
      <c r="AB95" s="175"/>
      <c r="AC95" s="175"/>
      <c r="AD95" s="175"/>
      <c r="AE95" s="175"/>
      <c r="AF95" s="175"/>
      <c r="AG95" s="175"/>
      <c r="AH95" s="175"/>
      <c r="AI95" s="175"/>
      <c r="AJ95" s="175"/>
    </row>
    <row r="96" spans="1:36" ht="15" customHeight="1">
      <c r="A96" s="669"/>
      <c r="B96" s="669"/>
      <c r="C96" s="669"/>
      <c r="D96" s="509"/>
      <c r="E96" s="509"/>
      <c r="F96" s="283"/>
      <c r="G96" s="173"/>
      <c r="H96" s="173"/>
      <c r="I96" s="505"/>
      <c r="J96" s="73"/>
      <c r="K96" s="511">
        <v>1</v>
      </c>
      <c r="L96" s="415"/>
      <c r="M96" s="130" t="s">
        <v>16</v>
      </c>
      <c r="N96" s="129"/>
      <c r="O96" s="416"/>
      <c r="P96" s="416"/>
      <c r="Q96" s="416"/>
      <c r="R96" s="431"/>
      <c r="S96" s="141"/>
      <c r="T96" s="428"/>
      <c r="U96" s="129"/>
      <c r="V96" s="141"/>
      <c r="W96" s="425"/>
      <c r="X96" s="175"/>
      <c r="Y96" s="175"/>
      <c r="Z96" s="175"/>
      <c r="AA96" s="175"/>
      <c r="AB96" s="175"/>
      <c r="AC96" s="175"/>
      <c r="AD96" s="175"/>
      <c r="AE96" s="175"/>
      <c r="AF96" s="175"/>
      <c r="AG96" s="175"/>
      <c r="AH96" s="175"/>
      <c r="AI96" s="175"/>
    </row>
    <row r="97" spans="1:40" ht="15" customHeight="1">
      <c r="A97" s="669"/>
      <c r="B97" s="669"/>
      <c r="C97" s="509"/>
      <c r="D97" s="509"/>
      <c r="E97" s="509"/>
      <c r="F97" s="509"/>
      <c r="G97" s="173"/>
      <c r="H97" s="173"/>
      <c r="I97" s="512"/>
      <c r="J97" s="73"/>
      <c r="K97" s="511">
        <v>1</v>
      </c>
      <c r="L97" s="415"/>
      <c r="M97" s="129" t="s">
        <v>17</v>
      </c>
      <c r="N97" s="129"/>
      <c r="O97" s="416"/>
      <c r="P97" s="416"/>
      <c r="Q97" s="416"/>
      <c r="R97" s="431"/>
      <c r="S97" s="141"/>
      <c r="T97" s="428"/>
      <c r="U97" s="129"/>
      <c r="V97" s="141"/>
      <c r="W97" s="425"/>
      <c r="X97" s="175"/>
      <c r="Y97" s="175"/>
      <c r="Z97" s="175"/>
      <c r="AA97" s="175"/>
      <c r="AB97" s="175"/>
      <c r="AC97" s="175"/>
      <c r="AD97" s="175"/>
      <c r="AE97" s="175"/>
      <c r="AF97" s="175"/>
      <c r="AG97" s="175"/>
      <c r="AH97" s="175"/>
      <c r="AI97" s="175"/>
    </row>
    <row r="98" spans="1:40" ht="15" customHeight="1">
      <c r="A98" s="669"/>
      <c r="B98" s="509"/>
      <c r="C98" s="509"/>
      <c r="D98" s="509"/>
      <c r="E98" s="509"/>
      <c r="F98" s="509"/>
      <c r="G98" s="173"/>
      <c r="H98" s="173"/>
      <c r="I98" s="505"/>
      <c r="J98" s="73"/>
      <c r="K98" s="511">
        <v>1</v>
      </c>
      <c r="L98" s="415"/>
      <c r="M98" s="135" t="s">
        <v>18</v>
      </c>
      <c r="N98" s="129"/>
      <c r="O98" s="416"/>
      <c r="P98" s="416"/>
      <c r="Q98" s="416"/>
      <c r="R98" s="431"/>
      <c r="S98" s="141"/>
      <c r="T98" s="428"/>
      <c r="U98" s="129"/>
      <c r="V98" s="141"/>
      <c r="W98" s="425"/>
      <c r="X98" s="175"/>
      <c r="Y98" s="175"/>
      <c r="Z98" s="175"/>
      <c r="AA98" s="175"/>
      <c r="AB98" s="175"/>
      <c r="AC98" s="175"/>
      <c r="AD98" s="175"/>
      <c r="AE98" s="175"/>
      <c r="AF98" s="175"/>
      <c r="AG98" s="175"/>
      <c r="AH98" s="175"/>
      <c r="AI98" s="175"/>
    </row>
    <row r="99" spans="1:40" ht="15" customHeight="1">
      <c r="L99" s="390"/>
      <c r="M99" s="144" t="s">
        <v>308</v>
      </c>
      <c r="N99" s="129"/>
      <c r="O99" s="416"/>
      <c r="P99" s="416"/>
      <c r="Q99" s="416"/>
      <c r="R99" s="431"/>
      <c r="S99" s="141"/>
      <c r="T99" s="428"/>
      <c r="U99" s="129"/>
      <c r="V99" s="141"/>
      <c r="W99" s="425"/>
      <c r="X99" s="175"/>
      <c r="Y99" s="175"/>
      <c r="Z99" s="175"/>
      <c r="AA99" s="175"/>
      <c r="AB99" s="175"/>
      <c r="AC99" s="175"/>
      <c r="AD99" s="175"/>
      <c r="AE99" s="175"/>
      <c r="AF99" s="175"/>
      <c r="AG99" s="175"/>
      <c r="AH99" s="175"/>
      <c r="AI99" s="175"/>
    </row>
    <row r="100" spans="1:40" ht="15" customHeight="1">
      <c r="A100" s="175"/>
      <c r="B100" s="175"/>
      <c r="C100" s="175"/>
      <c r="D100" s="175"/>
      <c r="E100" s="175"/>
      <c r="F100" s="175"/>
      <c r="G100" s="439"/>
      <c r="H100" s="175"/>
      <c r="I100" s="480"/>
      <c r="J100" s="73"/>
      <c r="L100" s="36"/>
      <c r="M100" s="475"/>
      <c r="N100" s="476"/>
      <c r="O100" s="477"/>
      <c r="P100" s="477"/>
      <c r="Q100" s="477"/>
      <c r="R100" s="478"/>
      <c r="S100" s="133"/>
      <c r="T100" s="479"/>
      <c r="U100" s="476"/>
      <c r="V100" s="133"/>
      <c r="W100" s="133"/>
      <c r="X100" s="175"/>
      <c r="Y100" s="175"/>
      <c r="Z100" s="175"/>
      <c r="AA100" s="175"/>
      <c r="AB100" s="175"/>
      <c r="AC100" s="175"/>
      <c r="AD100" s="175"/>
      <c r="AE100" s="175"/>
      <c r="AF100" s="175"/>
      <c r="AG100" s="175"/>
      <c r="AH100" s="175"/>
      <c r="AI100" s="175"/>
    </row>
    <row r="101" spans="1:40" s="30" customFormat="1" ht="17.100000000000001" customHeight="1">
      <c r="G101" s="30" t="s">
        <v>12</v>
      </c>
      <c r="I101" s="30" t="s">
        <v>67</v>
      </c>
      <c r="V101" s="137"/>
    </row>
    <row r="102" spans="1:40" ht="17.100000000000001" customHeight="1">
      <c r="X102" s="36"/>
      <c r="Y102" s="36"/>
      <c r="Z102" s="36"/>
    </row>
    <row r="103" spans="1:40" s="31" customFormat="1" ht="22.5">
      <c r="A103" s="669">
        <v>1</v>
      </c>
      <c r="B103" s="173"/>
      <c r="C103" s="173"/>
      <c r="D103" s="173"/>
      <c r="E103" s="184"/>
      <c r="F103" s="283"/>
      <c r="G103" s="173"/>
      <c r="H103" s="173"/>
      <c r="I103"/>
      <c r="J103" s="74"/>
      <c r="K103" s="74"/>
      <c r="L103" s="401">
        <f>mergeValue(A103)</f>
        <v>1</v>
      </c>
      <c r="M103" s="449" t="s">
        <v>19</v>
      </c>
      <c r="N103" s="436"/>
      <c r="O103" s="764"/>
      <c r="P103" s="765"/>
      <c r="Q103" s="765"/>
      <c r="R103" s="765"/>
      <c r="S103" s="765"/>
      <c r="T103" s="765"/>
      <c r="U103" s="765"/>
      <c r="V103" s="765"/>
      <c r="W103" s="765"/>
      <c r="X103" s="765"/>
      <c r="Y103" s="765"/>
      <c r="Z103" s="765"/>
      <c r="AA103" s="766"/>
      <c r="AB103" s="445" t="s">
        <v>718</v>
      </c>
      <c r="AC103" s="173"/>
      <c r="AD103" s="173"/>
      <c r="AE103" s="173"/>
      <c r="AF103" s="173"/>
      <c r="AG103" s="173"/>
      <c r="AH103" s="173"/>
      <c r="AI103" s="173"/>
      <c r="AJ103" s="173"/>
      <c r="AK103" s="173"/>
      <c r="AL103" s="173"/>
      <c r="AM103" s="173"/>
      <c r="AN103" s="173"/>
    </row>
    <row r="104" spans="1:40" s="31" customFormat="1" ht="22.5">
      <c r="A104" s="669"/>
      <c r="B104" s="669">
        <v>1</v>
      </c>
      <c r="C104" s="173"/>
      <c r="D104" s="173"/>
      <c r="E104" s="283"/>
      <c r="F104" s="283"/>
      <c r="G104" s="173"/>
      <c r="H104" s="173"/>
      <c r="I104" s="517"/>
      <c r="J104" s="39"/>
      <c r="L104" s="401" t="str">
        <f>mergeValue(A104) &amp;"."&amp; mergeValue(B104)</f>
        <v>1.1</v>
      </c>
      <c r="M104" s="417" t="s">
        <v>15</v>
      </c>
      <c r="N104" s="436"/>
      <c r="O104" s="764"/>
      <c r="P104" s="765"/>
      <c r="Q104" s="765"/>
      <c r="R104" s="765"/>
      <c r="S104" s="765"/>
      <c r="T104" s="765"/>
      <c r="U104" s="765"/>
      <c r="V104" s="765"/>
      <c r="W104" s="765"/>
      <c r="X104" s="765"/>
      <c r="Y104" s="765"/>
      <c r="Z104" s="765"/>
      <c r="AA104" s="766"/>
      <c r="AB104" s="445" t="s">
        <v>459</v>
      </c>
      <c r="AC104" s="173"/>
      <c r="AD104" s="173"/>
      <c r="AE104" s="173"/>
      <c r="AF104" s="173"/>
      <c r="AG104" s="173"/>
      <c r="AH104" s="173"/>
      <c r="AI104" s="173"/>
      <c r="AJ104" s="173"/>
      <c r="AK104" s="173"/>
      <c r="AL104" s="173"/>
      <c r="AM104" s="173"/>
      <c r="AN104" s="173"/>
    </row>
    <row r="105" spans="1:40" s="31" customFormat="1" ht="22.5">
      <c r="A105" s="669"/>
      <c r="B105" s="669"/>
      <c r="C105" s="669">
        <v>1</v>
      </c>
      <c r="D105" s="173"/>
      <c r="E105" s="283"/>
      <c r="F105" s="283"/>
      <c r="G105" s="173"/>
      <c r="H105" s="173"/>
      <c r="I105" s="517"/>
      <c r="J105" s="39"/>
      <c r="L105" s="401" t="str">
        <f>mergeValue(A105) &amp;"."&amp; mergeValue(B105)&amp;"."&amp; mergeValue(C105)</f>
        <v>1.1.1</v>
      </c>
      <c r="M105" s="418" t="s">
        <v>7</v>
      </c>
      <c r="N105" s="436"/>
      <c r="O105" s="764"/>
      <c r="P105" s="765"/>
      <c r="Q105" s="765"/>
      <c r="R105" s="765"/>
      <c r="S105" s="765"/>
      <c r="T105" s="765"/>
      <c r="U105" s="765"/>
      <c r="V105" s="765"/>
      <c r="W105" s="765"/>
      <c r="X105" s="765"/>
      <c r="Y105" s="765"/>
      <c r="Z105" s="765"/>
      <c r="AA105" s="766"/>
      <c r="AB105" s="445" t="s">
        <v>600</v>
      </c>
      <c r="AC105" s="173"/>
      <c r="AD105" s="173"/>
      <c r="AE105" s="173"/>
      <c r="AF105" s="173"/>
      <c r="AG105" s="173"/>
      <c r="AH105" s="173"/>
      <c r="AI105" s="173"/>
      <c r="AJ105" s="173"/>
      <c r="AK105" s="173"/>
      <c r="AL105" s="173"/>
      <c r="AM105" s="173"/>
      <c r="AN105" s="173"/>
    </row>
    <row r="106" spans="1:40" s="31" customFormat="1" ht="22.5">
      <c r="A106" s="669"/>
      <c r="B106" s="669"/>
      <c r="C106" s="669"/>
      <c r="D106" s="669">
        <v>1</v>
      </c>
      <c r="E106" s="283"/>
      <c r="F106" s="283"/>
      <c r="G106" s="173"/>
      <c r="H106" s="173"/>
      <c r="I106" s="517"/>
      <c r="J106" s="39"/>
      <c r="L106" s="401" t="str">
        <f>mergeValue(A106) &amp;"."&amp; mergeValue(B106)&amp;"."&amp; mergeValue(C106)&amp;"."&amp; mergeValue(D106)</f>
        <v>1.1.1.1</v>
      </c>
      <c r="M106" s="419" t="s">
        <v>21</v>
      </c>
      <c r="N106" s="436"/>
      <c r="O106" s="764"/>
      <c r="P106" s="765"/>
      <c r="Q106" s="765"/>
      <c r="R106" s="765"/>
      <c r="S106" s="765"/>
      <c r="T106" s="765"/>
      <c r="U106" s="765"/>
      <c r="V106" s="765"/>
      <c r="W106" s="765"/>
      <c r="X106" s="765"/>
      <c r="Y106" s="765"/>
      <c r="Z106" s="765"/>
      <c r="AA106" s="766"/>
      <c r="AB106" s="445" t="s">
        <v>601</v>
      </c>
      <c r="AC106" s="173"/>
      <c r="AD106" s="173"/>
      <c r="AE106" s="173"/>
      <c r="AF106" s="173"/>
      <c r="AG106" s="173"/>
      <c r="AH106" s="173"/>
      <c r="AI106" s="173"/>
      <c r="AJ106" s="173"/>
      <c r="AK106" s="173"/>
      <c r="AL106" s="173"/>
      <c r="AM106" s="173"/>
      <c r="AN106" s="173"/>
    </row>
    <row r="107" spans="1:40" s="31" customFormat="1" ht="14.25" hidden="1">
      <c r="A107" s="669"/>
      <c r="B107" s="669"/>
      <c r="C107" s="669"/>
      <c r="D107" s="669"/>
      <c r="E107" s="669">
        <v>1</v>
      </c>
      <c r="F107" s="283"/>
      <c r="G107" s="173"/>
      <c r="H107" s="173"/>
      <c r="I107" s="108"/>
      <c r="J107" s="39"/>
      <c r="L107" s="401"/>
      <c r="M107" s="421"/>
      <c r="N107" s="169"/>
      <c r="O107" s="770"/>
      <c r="P107" s="771"/>
      <c r="Q107" s="771"/>
      <c r="R107" s="771"/>
      <c r="S107" s="771"/>
      <c r="T107" s="771"/>
      <c r="U107" s="771"/>
      <c r="V107" s="771"/>
      <c r="W107" s="771"/>
      <c r="X107" s="771"/>
      <c r="Y107" s="771"/>
      <c r="Z107" s="771"/>
      <c r="AA107" s="772"/>
      <c r="AB107" s="445"/>
      <c r="AC107" s="173"/>
      <c r="AD107" s="173"/>
      <c r="AE107" s="173"/>
      <c r="AF107" s="173"/>
      <c r="AG107" s="173"/>
      <c r="AH107" s="173"/>
      <c r="AI107" s="173"/>
      <c r="AJ107" s="173"/>
      <c r="AK107" s="173"/>
      <c r="AL107" s="173"/>
      <c r="AM107" s="173"/>
      <c r="AN107" s="173"/>
    </row>
    <row r="108" spans="1:40" s="31" customFormat="1" ht="33.75">
      <c r="A108" s="669"/>
      <c r="B108" s="669"/>
      <c r="C108" s="669"/>
      <c r="D108" s="669"/>
      <c r="E108" s="669"/>
      <c r="F108" s="669">
        <v>1</v>
      </c>
      <c r="G108" s="173"/>
      <c r="H108" s="173"/>
      <c r="I108" s="719"/>
      <c r="J108" s="39"/>
      <c r="L108" s="401" t="str">
        <f>mergeValue(A108) &amp;"."&amp; mergeValue(B108)&amp;"."&amp; mergeValue(C108)&amp;"."&amp; mergeValue(D108)&amp;"."&amp; mergeValue(F108)</f>
        <v>1.1.1.1.1</v>
      </c>
      <c r="M108" s="422" t="s">
        <v>9</v>
      </c>
      <c r="N108" s="169"/>
      <c r="O108" s="672"/>
      <c r="P108" s="673"/>
      <c r="Q108" s="673"/>
      <c r="R108" s="673"/>
      <c r="S108" s="673"/>
      <c r="T108" s="673"/>
      <c r="U108" s="673"/>
      <c r="V108" s="673"/>
      <c r="W108" s="673"/>
      <c r="X108" s="673"/>
      <c r="Y108" s="673"/>
      <c r="Z108" s="673"/>
      <c r="AA108" s="674"/>
      <c r="AB108" s="445" t="s">
        <v>720</v>
      </c>
      <c r="AC108" s="173"/>
      <c r="AD108" s="182" t="str">
        <f>strCheckUnique(AE108:AE113)</f>
        <v/>
      </c>
      <c r="AE108" s="173"/>
      <c r="AF108" s="182"/>
      <c r="AG108" s="173"/>
      <c r="AH108" s="173"/>
      <c r="AI108" s="173"/>
      <c r="AJ108" s="173"/>
      <c r="AK108" s="173"/>
      <c r="AL108" s="173"/>
      <c r="AM108" s="173"/>
      <c r="AN108" s="173"/>
    </row>
    <row r="109" spans="1:40" s="31" customFormat="1" ht="56.25" customHeight="1">
      <c r="A109" s="669"/>
      <c r="B109" s="669"/>
      <c r="C109" s="669"/>
      <c r="D109" s="669"/>
      <c r="E109" s="669"/>
      <c r="F109" s="669"/>
      <c r="G109" s="669">
        <v>1</v>
      </c>
      <c r="H109" s="173"/>
      <c r="I109" s="719"/>
      <c r="J109" s="720"/>
      <c r="K109" s="197"/>
      <c r="L109" s="401" t="str">
        <f>mergeValue(A109) &amp;"."&amp; mergeValue(B109)&amp;"."&amp; mergeValue(C109)&amp;"."&amp; mergeValue(D109)&amp;"."&amp; mergeValue(F109)&amp;"."&amp; mergeValue(G109)</f>
        <v>1.1.1.1.1.1</v>
      </c>
      <c r="M109" s="527"/>
      <c r="N109" s="450"/>
      <c r="O109" s="427"/>
      <c r="P109" s="427"/>
      <c r="Q109" s="427"/>
      <c r="R109" s="391"/>
      <c r="S109" s="539"/>
      <c r="T109" s="391"/>
      <c r="U109" s="539"/>
      <c r="V109" s="437" t="str">
        <f>W109 &amp; "-" &amp; Y109</f>
        <v>-</v>
      </c>
      <c r="W109" s="675"/>
      <c r="X109" s="677" t="s">
        <v>83</v>
      </c>
      <c r="Y109" s="675"/>
      <c r="Z109" s="677" t="s">
        <v>83</v>
      </c>
      <c r="AA109" s="90"/>
      <c r="AB109" s="445" t="s">
        <v>738</v>
      </c>
      <c r="AC109" s="173" t="str">
        <f>strCheckDate(O109:AA109)</f>
        <v/>
      </c>
      <c r="AD109" s="182"/>
      <c r="AE109" s="182" t="str">
        <f>IF(M109="","",M109 )</f>
        <v/>
      </c>
      <c r="AF109" s="182"/>
      <c r="AG109" s="182"/>
      <c r="AH109" s="182"/>
      <c r="AI109" s="173"/>
      <c r="AJ109" s="173"/>
      <c r="AK109" s="173"/>
      <c r="AL109" s="173"/>
      <c r="AM109" s="173"/>
      <c r="AN109" s="173"/>
    </row>
    <row r="110" spans="1:40" s="31" customFormat="1" ht="87.95" customHeight="1">
      <c r="A110" s="669"/>
      <c r="B110" s="669"/>
      <c r="C110" s="669"/>
      <c r="D110" s="669"/>
      <c r="E110" s="669"/>
      <c r="F110" s="669"/>
      <c r="G110" s="669"/>
      <c r="H110" s="173">
        <v>1</v>
      </c>
      <c r="I110" s="719"/>
      <c r="J110" s="720"/>
      <c r="K110" s="197"/>
      <c r="L110" s="401" t="str">
        <f>mergeValue(A110) &amp;"."&amp; mergeValue(B110)&amp;"."&amp; mergeValue(C110)&amp;"."&amp; mergeValue(D110)&amp;"."&amp; mergeValue(F110)&amp;"."&amp; mergeValue(G110)&amp;"."&amp; mergeValue(H110)</f>
        <v>1.1.1.1.1.1.1</v>
      </c>
      <c r="M110" s="528"/>
      <c r="N110" s="392"/>
      <c r="O110" s="427"/>
      <c r="P110" s="427"/>
      <c r="Q110" s="427"/>
      <c r="R110" s="391"/>
      <c r="S110" s="539"/>
      <c r="T110" s="391"/>
      <c r="U110" s="539"/>
      <c r="V110" s="437" t="str">
        <f>W110 &amp; "-" &amp; Y110</f>
        <v>-</v>
      </c>
      <c r="W110" s="675"/>
      <c r="X110" s="677"/>
      <c r="Y110" s="675"/>
      <c r="Z110" s="677"/>
      <c r="AA110" s="470"/>
      <c r="AB110" s="687" t="s">
        <v>739</v>
      </c>
      <c r="AC110" s="173" t="str">
        <f>strCheckDate(O110:AA110)</f>
        <v/>
      </c>
      <c r="AD110" s="173"/>
      <c r="AE110" s="173"/>
      <c r="AF110" s="182"/>
      <c r="AG110" s="173"/>
      <c r="AH110" s="173"/>
      <c r="AI110" s="173"/>
      <c r="AJ110" s="173"/>
      <c r="AK110" s="173"/>
      <c r="AL110" s="173"/>
      <c r="AM110" s="173"/>
      <c r="AN110" s="173"/>
    </row>
    <row r="111" spans="1:40" s="31" customFormat="1" ht="14.25" hidden="1">
      <c r="A111" s="669"/>
      <c r="B111" s="669"/>
      <c r="C111" s="669"/>
      <c r="D111" s="669"/>
      <c r="E111" s="669"/>
      <c r="F111" s="669"/>
      <c r="G111" s="669"/>
      <c r="H111" s="173"/>
      <c r="I111" s="719"/>
      <c r="J111" s="720"/>
      <c r="K111" s="197"/>
      <c r="L111" s="244"/>
      <c r="M111" s="450"/>
      <c r="N111" s="450"/>
      <c r="O111" s="427"/>
      <c r="P111" s="391"/>
      <c r="Q111" s="391"/>
      <c r="R111" s="391"/>
      <c r="S111" s="391"/>
      <c r="T111" s="391"/>
      <c r="U111" s="169"/>
      <c r="V111" s="437"/>
      <c r="W111" s="676"/>
      <c r="X111" s="677"/>
      <c r="Y111" s="676"/>
      <c r="Z111" s="677"/>
      <c r="AA111" s="90"/>
      <c r="AB111" s="688"/>
      <c r="AC111" s="173"/>
      <c r="AD111" s="173"/>
      <c r="AE111" s="173"/>
      <c r="AF111" s="182">
        <f ca="1">OFFSET(AF111,-1,0)</f>
        <v>0</v>
      </c>
      <c r="AG111" s="173"/>
      <c r="AH111" s="173"/>
      <c r="AI111" s="173"/>
      <c r="AJ111" s="173"/>
      <c r="AK111" s="173"/>
      <c r="AL111" s="173"/>
      <c r="AM111" s="173"/>
      <c r="AN111" s="173"/>
    </row>
    <row r="112" spans="1:40" ht="15" customHeight="1">
      <c r="A112" s="669"/>
      <c r="B112" s="669"/>
      <c r="C112" s="669"/>
      <c r="D112" s="669"/>
      <c r="E112" s="669"/>
      <c r="F112" s="669"/>
      <c r="G112" s="669"/>
      <c r="H112" s="173"/>
      <c r="I112" s="719"/>
      <c r="J112" s="720"/>
      <c r="K112" s="2"/>
      <c r="L112" s="415"/>
      <c r="M112" s="424" t="s">
        <v>40</v>
      </c>
      <c r="N112" s="420"/>
      <c r="O112" s="416"/>
      <c r="P112" s="416"/>
      <c r="Q112" s="416"/>
      <c r="R112" s="416"/>
      <c r="S112" s="416"/>
      <c r="T112" s="416"/>
      <c r="U112" s="416"/>
      <c r="V112" s="416"/>
      <c r="W112" s="428"/>
      <c r="X112" s="141"/>
      <c r="Y112" s="428"/>
      <c r="Z112" s="420"/>
      <c r="AA112" s="425"/>
      <c r="AB112" s="689"/>
      <c r="AC112" s="175"/>
      <c r="AD112" s="175"/>
      <c r="AE112" s="175"/>
      <c r="AF112" s="175"/>
      <c r="AG112" s="175"/>
      <c r="AH112" s="175"/>
      <c r="AI112" s="175"/>
      <c r="AJ112" s="175"/>
      <c r="AK112" s="175"/>
      <c r="AL112" s="175"/>
      <c r="AM112" s="175"/>
      <c r="AN112" s="175"/>
    </row>
    <row r="113" spans="1:40" ht="15" customHeight="1">
      <c r="A113" s="669"/>
      <c r="B113" s="669"/>
      <c r="C113" s="669"/>
      <c r="D113" s="669"/>
      <c r="E113" s="669"/>
      <c r="F113" s="669"/>
      <c r="G113" s="173"/>
      <c r="H113" s="173"/>
      <c r="I113" s="719"/>
      <c r="J113" s="519"/>
      <c r="K113" s="2"/>
      <c r="L113" s="415"/>
      <c r="M113" s="423" t="s">
        <v>24</v>
      </c>
      <c r="N113" s="424"/>
      <c r="O113" s="424"/>
      <c r="P113" s="424"/>
      <c r="Q113" s="424"/>
      <c r="R113" s="424"/>
      <c r="S113" s="424"/>
      <c r="T113" s="424"/>
      <c r="U113" s="424"/>
      <c r="V113" s="424"/>
      <c r="W113" s="424"/>
      <c r="X113" s="424"/>
      <c r="Y113" s="424"/>
      <c r="Z113" s="424"/>
      <c r="AA113" s="424"/>
      <c r="AB113" s="425"/>
      <c r="AC113" s="175"/>
      <c r="AD113" s="175"/>
      <c r="AE113" s="175"/>
      <c r="AF113" s="175"/>
      <c r="AG113" s="175"/>
      <c r="AH113" s="175"/>
      <c r="AI113" s="175"/>
      <c r="AJ113" s="175"/>
      <c r="AK113" s="175"/>
      <c r="AL113" s="175"/>
      <c r="AM113" s="175"/>
      <c r="AN113" s="175"/>
    </row>
    <row r="114" spans="1:40" ht="15" customHeight="1">
      <c r="A114" s="669"/>
      <c r="B114" s="669"/>
      <c r="C114" s="669"/>
      <c r="D114" s="669"/>
      <c r="E114" s="669"/>
      <c r="F114" s="509"/>
      <c r="G114" s="173"/>
      <c r="H114" s="173"/>
      <c r="I114" s="108"/>
      <c r="J114" s="73"/>
      <c r="K114" s="2"/>
      <c r="L114" s="415"/>
      <c r="M114" s="420" t="s">
        <v>10</v>
      </c>
      <c r="N114" s="130"/>
      <c r="O114" s="416"/>
      <c r="P114" s="416"/>
      <c r="Q114" s="416"/>
      <c r="R114" s="416"/>
      <c r="S114" s="416"/>
      <c r="T114" s="416"/>
      <c r="U114" s="416"/>
      <c r="V114" s="416"/>
      <c r="W114" s="431"/>
      <c r="X114" s="141"/>
      <c r="Y114" s="428"/>
      <c r="Z114" s="130"/>
      <c r="AA114" s="141"/>
      <c r="AB114" s="425"/>
      <c r="AC114" s="175"/>
      <c r="AD114" s="175"/>
      <c r="AE114" s="175"/>
      <c r="AF114" s="175"/>
      <c r="AG114" s="175"/>
      <c r="AH114" s="175"/>
      <c r="AI114" s="175"/>
      <c r="AJ114" s="175"/>
      <c r="AK114" s="175"/>
      <c r="AL114" s="175"/>
      <c r="AM114" s="175"/>
      <c r="AN114" s="175"/>
    </row>
    <row r="115" spans="1:40" ht="14.25" hidden="1">
      <c r="A115" s="669"/>
      <c r="B115" s="669"/>
      <c r="C115" s="669"/>
      <c r="D115" s="669"/>
      <c r="E115" s="509"/>
      <c r="F115" s="509"/>
      <c r="G115" s="173"/>
      <c r="H115" s="173"/>
      <c r="I115" s="175"/>
      <c r="J115" s="73"/>
      <c r="L115" s="415"/>
      <c r="M115" s="420"/>
      <c r="N115" s="420"/>
      <c r="O115" s="420"/>
      <c r="P115" s="420"/>
      <c r="Q115" s="420"/>
      <c r="R115" s="420"/>
      <c r="S115" s="420"/>
      <c r="T115" s="420"/>
      <c r="U115" s="420"/>
      <c r="V115" s="420"/>
      <c r="W115" s="420"/>
      <c r="X115" s="420"/>
      <c r="Y115" s="420"/>
      <c r="Z115" s="420"/>
      <c r="AA115" s="420"/>
      <c r="AB115" s="425"/>
      <c r="AC115" s="175"/>
      <c r="AD115" s="175"/>
      <c r="AE115" s="175"/>
      <c r="AF115" s="175"/>
      <c r="AG115" s="175"/>
      <c r="AH115" s="175"/>
      <c r="AI115" s="175"/>
      <c r="AJ115" s="175"/>
      <c r="AK115" s="175"/>
      <c r="AL115" s="175"/>
      <c r="AM115" s="175"/>
      <c r="AN115" s="175"/>
    </row>
    <row r="116" spans="1:40" ht="15" customHeight="1">
      <c r="A116" s="669"/>
      <c r="B116" s="669"/>
      <c r="C116" s="669"/>
      <c r="D116" s="509"/>
      <c r="E116" s="509"/>
      <c r="F116" s="509"/>
      <c r="G116" s="514"/>
      <c r="H116" s="509"/>
      <c r="I116" s="2"/>
      <c r="J116" s="73"/>
      <c r="K116" s="2"/>
      <c r="L116" s="415"/>
      <c r="M116" s="130" t="s">
        <v>16</v>
      </c>
      <c r="N116" s="129"/>
      <c r="O116" s="416"/>
      <c r="P116" s="416"/>
      <c r="Q116" s="416"/>
      <c r="R116" s="416"/>
      <c r="S116" s="416"/>
      <c r="T116" s="416"/>
      <c r="U116" s="416"/>
      <c r="V116" s="416"/>
      <c r="W116" s="431"/>
      <c r="X116" s="141"/>
      <c r="Y116" s="428"/>
      <c r="Z116" s="129"/>
      <c r="AA116" s="141"/>
      <c r="AB116" s="425"/>
      <c r="AC116" s="175"/>
      <c r="AD116" s="175"/>
      <c r="AE116" s="175"/>
      <c r="AF116" s="175"/>
      <c r="AG116" s="175"/>
      <c r="AH116" s="175"/>
      <c r="AI116" s="175"/>
      <c r="AJ116" s="175"/>
      <c r="AK116" s="175"/>
      <c r="AL116" s="175"/>
      <c r="AM116" s="175"/>
      <c r="AN116" s="175"/>
    </row>
    <row r="117" spans="1:40" ht="15" customHeight="1">
      <c r="A117" s="669"/>
      <c r="B117" s="669"/>
      <c r="C117" s="509"/>
      <c r="D117" s="509"/>
      <c r="E117" s="509"/>
      <c r="F117" s="509"/>
      <c r="G117" s="514"/>
      <c r="H117" s="509"/>
      <c r="I117" s="2"/>
      <c r="J117" s="73"/>
      <c r="K117" s="2"/>
      <c r="L117" s="415"/>
      <c r="M117" s="129" t="s">
        <v>17</v>
      </c>
      <c r="N117" s="129"/>
      <c r="O117" s="416"/>
      <c r="P117" s="416"/>
      <c r="Q117" s="416"/>
      <c r="R117" s="416"/>
      <c r="S117" s="416"/>
      <c r="T117" s="416"/>
      <c r="U117" s="416"/>
      <c r="V117" s="416"/>
      <c r="W117" s="431"/>
      <c r="X117" s="141"/>
      <c r="Y117" s="428"/>
      <c r="Z117" s="129"/>
      <c r="AA117" s="141"/>
      <c r="AB117" s="425"/>
      <c r="AC117" s="175"/>
      <c r="AD117" s="175"/>
      <c r="AE117" s="175"/>
      <c r="AF117" s="175"/>
      <c r="AG117" s="175"/>
      <c r="AH117" s="175"/>
      <c r="AI117" s="175"/>
      <c r="AJ117" s="175"/>
      <c r="AK117" s="175"/>
      <c r="AL117" s="175"/>
      <c r="AM117" s="175"/>
      <c r="AN117" s="175"/>
    </row>
    <row r="118" spans="1:40" ht="15" customHeight="1">
      <c r="A118" s="669"/>
      <c r="B118" s="509"/>
      <c r="C118" s="509"/>
      <c r="D118" s="509"/>
      <c r="E118" s="509"/>
      <c r="F118" s="509"/>
      <c r="G118" s="514"/>
      <c r="H118" s="509"/>
      <c r="I118" s="2"/>
      <c r="J118" s="73"/>
      <c r="K118" s="2"/>
      <c r="L118" s="415"/>
      <c r="M118" s="135" t="s">
        <v>18</v>
      </c>
      <c r="N118" s="129"/>
      <c r="O118" s="416"/>
      <c r="P118" s="416"/>
      <c r="Q118" s="416"/>
      <c r="R118" s="416"/>
      <c r="S118" s="416"/>
      <c r="T118" s="416"/>
      <c r="U118" s="416"/>
      <c r="V118" s="416"/>
      <c r="W118" s="431"/>
      <c r="X118" s="141"/>
      <c r="Y118" s="428"/>
      <c r="Z118" s="129"/>
      <c r="AA118" s="141"/>
      <c r="AB118" s="425"/>
      <c r="AC118" s="175"/>
      <c r="AD118" s="175"/>
      <c r="AE118" s="175"/>
      <c r="AF118" s="175"/>
      <c r="AG118" s="175"/>
      <c r="AH118" s="175"/>
      <c r="AI118" s="175"/>
      <c r="AJ118" s="175"/>
      <c r="AK118" s="175"/>
      <c r="AL118" s="175"/>
      <c r="AM118" s="175"/>
      <c r="AN118" s="175"/>
    </row>
    <row r="119" spans="1:40" ht="15" customHeight="1">
      <c r="A119" s="175"/>
      <c r="B119" s="175"/>
      <c r="C119" s="175"/>
      <c r="D119" s="175"/>
      <c r="E119" s="175"/>
      <c r="F119" s="175"/>
      <c r="G119" s="439"/>
      <c r="H119" s="175"/>
      <c r="I119" s="480"/>
      <c r="J119" s="73"/>
      <c r="L119" s="415"/>
      <c r="M119" s="144" t="s">
        <v>308</v>
      </c>
      <c r="N119" s="129"/>
      <c r="O119" s="416"/>
      <c r="P119" s="416"/>
      <c r="Q119" s="416"/>
      <c r="R119" s="416"/>
      <c r="S119" s="416"/>
      <c r="T119" s="416"/>
      <c r="U119" s="416"/>
      <c r="V119" s="416"/>
      <c r="W119" s="431"/>
      <c r="X119" s="141"/>
      <c r="Y119" s="428"/>
      <c r="Z119" s="129"/>
      <c r="AA119" s="141"/>
      <c r="AB119" s="425"/>
      <c r="AC119" s="175"/>
      <c r="AD119" s="175"/>
      <c r="AE119" s="175"/>
      <c r="AF119" s="175"/>
      <c r="AG119" s="175"/>
      <c r="AH119" s="175"/>
      <c r="AI119" s="175"/>
      <c r="AJ119" s="175"/>
      <c r="AK119" s="175"/>
      <c r="AL119" s="175"/>
      <c r="AM119" s="175"/>
      <c r="AN119" s="175"/>
    </row>
    <row r="120" spans="1:40" s="31" customFormat="1" ht="102.75" customHeight="1">
      <c r="G120" s="505"/>
      <c r="H120" s="173">
        <v>1</v>
      </c>
      <c r="I120" s="505"/>
      <c r="J120" s="73"/>
      <c r="K120" s="197"/>
      <c r="L120" s="401" t="str">
        <f>mergeValue(A120) &amp;"."&amp; mergeValue(B120)&amp;"."&amp; mergeValue(C120)&amp;"."&amp; mergeValue(D120)&amp;"."&amp; mergeValue(F120)&amp;"."&amp; mergeValue(G120)&amp;"."&amp; mergeValue(H120)</f>
        <v>......1</v>
      </c>
      <c r="M120" s="528"/>
      <c r="N120" s="392"/>
      <c r="O120" s="427"/>
      <c r="P120" s="427"/>
      <c r="Q120" s="427"/>
      <c r="R120" s="391"/>
      <c r="S120" s="539"/>
      <c r="T120" s="391"/>
      <c r="U120" s="539"/>
      <c r="V120" s="437" t="str">
        <f>W120 &amp; "-" &amp; Y120</f>
        <v>-</v>
      </c>
      <c r="W120" s="481"/>
      <c r="X120" s="378" t="s">
        <v>84</v>
      </c>
      <c r="Y120" s="536"/>
      <c r="Z120" s="378" t="s">
        <v>84</v>
      </c>
      <c r="AA120" s="470"/>
      <c r="AB120" s="104"/>
      <c r="AC120" s="173" t="str">
        <f>strCheckDate(O120:AA120)</f>
        <v/>
      </c>
      <c r="AD120" s="173"/>
      <c r="AE120" s="173"/>
      <c r="AF120" s="182"/>
      <c r="AG120" s="173"/>
      <c r="AH120" s="173"/>
      <c r="AI120" s="173"/>
      <c r="AJ120" s="173"/>
      <c r="AK120" s="173"/>
      <c r="AL120" s="173"/>
      <c r="AM120" s="173"/>
      <c r="AN120" s="173"/>
    </row>
    <row r="123" spans="1:40" s="30" customFormat="1" ht="17.100000000000001" customHeight="1">
      <c r="G123" s="30" t="s">
        <v>12</v>
      </c>
      <c r="I123" s="30" t="s">
        <v>68</v>
      </c>
      <c r="U123" s="137"/>
    </row>
    <row r="124" spans="1:40" ht="17.100000000000001" customHeight="1">
      <c r="T124" s="105"/>
      <c r="U124" s="36"/>
    </row>
    <row r="125" spans="1:40" s="31" customFormat="1" ht="22.5">
      <c r="A125" s="669">
        <v>1</v>
      </c>
      <c r="B125" s="173"/>
      <c r="C125" s="173"/>
      <c r="D125" s="173"/>
      <c r="E125" s="184"/>
      <c r="F125" s="283"/>
      <c r="G125" s="283"/>
      <c r="H125" s="283"/>
      <c r="I125" s="194"/>
      <c r="J125" s="505"/>
      <c r="K125" s="508"/>
      <c r="L125" s="401">
        <f>mergeValue(A125)</f>
        <v>1</v>
      </c>
      <c r="M125" s="449" t="s">
        <v>19</v>
      </c>
      <c r="N125" s="436"/>
      <c r="O125" s="712"/>
      <c r="P125" s="712"/>
      <c r="Q125" s="712"/>
      <c r="R125" s="712"/>
      <c r="S125" s="712"/>
      <c r="T125" s="712"/>
      <c r="U125" s="712"/>
      <c r="V125" s="712"/>
      <c r="W125" s="445" t="s">
        <v>718</v>
      </c>
      <c r="X125" s="173"/>
      <c r="Y125" s="173"/>
      <c r="Z125" s="173"/>
      <c r="AA125" s="173"/>
      <c r="AB125" s="173"/>
      <c r="AC125" s="173"/>
      <c r="AD125" s="173"/>
      <c r="AE125" s="173"/>
      <c r="AF125" s="173"/>
      <c r="AG125" s="173"/>
      <c r="AH125" s="173"/>
    </row>
    <row r="126" spans="1:40" s="31" customFormat="1" ht="22.5">
      <c r="A126" s="669"/>
      <c r="B126" s="669">
        <v>1</v>
      </c>
      <c r="C126" s="173"/>
      <c r="D126" s="173"/>
      <c r="E126" s="283"/>
      <c r="F126" s="283"/>
      <c r="G126" s="283"/>
      <c r="H126" s="283"/>
      <c r="I126" s="151"/>
      <c r="J126" s="504"/>
      <c r="K126" s="506"/>
      <c r="L126" s="401" t="str">
        <f>mergeValue(A126) &amp;"."&amp; mergeValue(B126)</f>
        <v>1.1</v>
      </c>
      <c r="M126" s="417" t="s">
        <v>15</v>
      </c>
      <c r="N126" s="436"/>
      <c r="O126" s="712"/>
      <c r="P126" s="712"/>
      <c r="Q126" s="712"/>
      <c r="R126" s="712"/>
      <c r="S126" s="712"/>
      <c r="T126" s="712"/>
      <c r="U126" s="712"/>
      <c r="V126" s="712"/>
      <c r="W126" s="445" t="s">
        <v>459</v>
      </c>
      <c r="X126" s="173"/>
      <c r="Y126" s="173"/>
      <c r="Z126" s="173"/>
      <c r="AA126" s="173"/>
      <c r="AB126" s="173"/>
      <c r="AC126" s="173"/>
      <c r="AD126" s="173"/>
      <c r="AE126" s="173"/>
      <c r="AF126" s="173"/>
      <c r="AG126" s="173"/>
      <c r="AH126" s="173"/>
    </row>
    <row r="127" spans="1:40" s="31" customFormat="1" ht="22.5">
      <c r="A127" s="669"/>
      <c r="B127" s="669"/>
      <c r="C127" s="669">
        <v>1</v>
      </c>
      <c r="D127" s="173"/>
      <c r="E127" s="283"/>
      <c r="F127" s="283"/>
      <c r="G127" s="283"/>
      <c r="H127" s="283"/>
      <c r="I127" s="507"/>
      <c r="J127" s="504"/>
      <c r="K127" s="506"/>
      <c r="L127" s="401" t="str">
        <f>mergeValue(A127) &amp;"."&amp; mergeValue(B127)&amp;"."&amp; mergeValue(C127)</f>
        <v>1.1.1</v>
      </c>
      <c r="M127" s="418" t="s">
        <v>7</v>
      </c>
      <c r="N127" s="436"/>
      <c r="O127" s="712"/>
      <c r="P127" s="712"/>
      <c r="Q127" s="712"/>
      <c r="R127" s="712"/>
      <c r="S127" s="712"/>
      <c r="T127" s="712"/>
      <c r="U127" s="712"/>
      <c r="V127" s="712"/>
      <c r="W127" s="445" t="s">
        <v>600</v>
      </c>
      <c r="X127" s="173"/>
      <c r="Y127" s="173"/>
      <c r="Z127" s="173"/>
      <c r="AA127" s="173"/>
      <c r="AB127" s="173"/>
      <c r="AC127" s="173"/>
      <c r="AD127" s="173"/>
      <c r="AE127" s="173"/>
      <c r="AF127" s="173"/>
      <c r="AG127" s="173"/>
      <c r="AH127" s="173"/>
    </row>
    <row r="128" spans="1:40" s="31" customFormat="1" ht="22.5">
      <c r="A128" s="669"/>
      <c r="B128" s="669"/>
      <c r="C128" s="669"/>
      <c r="D128" s="669">
        <v>1</v>
      </c>
      <c r="E128" s="283"/>
      <c r="F128" s="283"/>
      <c r="G128" s="283"/>
      <c r="H128" s="283"/>
      <c r="I128" s="507"/>
      <c r="J128" s="504"/>
      <c r="K128" s="506"/>
      <c r="L128" s="401" t="str">
        <f>mergeValue(A128) &amp;"."&amp; mergeValue(B128)&amp;"."&amp; mergeValue(C128)&amp;"."&amp; mergeValue(D128)</f>
        <v>1.1.1.1</v>
      </c>
      <c r="M128" s="419" t="s">
        <v>21</v>
      </c>
      <c r="N128" s="436"/>
      <c r="O128" s="712"/>
      <c r="P128" s="712"/>
      <c r="Q128" s="712"/>
      <c r="R128" s="712"/>
      <c r="S128" s="712"/>
      <c r="T128" s="712"/>
      <c r="U128" s="712"/>
      <c r="V128" s="712"/>
      <c r="W128" s="445" t="s">
        <v>601</v>
      </c>
      <c r="X128" s="173"/>
      <c r="Y128" s="173"/>
      <c r="Z128" s="173"/>
      <c r="AA128" s="173"/>
      <c r="AB128" s="173"/>
      <c r="AC128" s="173"/>
      <c r="AD128" s="173"/>
      <c r="AE128" s="173"/>
      <c r="AF128" s="173"/>
      <c r="AG128" s="173"/>
      <c r="AH128" s="173"/>
    </row>
    <row r="129" spans="1:34" s="31" customFormat="1" ht="11.25" hidden="1" customHeight="1">
      <c r="A129" s="669"/>
      <c r="B129" s="669"/>
      <c r="C129" s="669"/>
      <c r="D129" s="669"/>
      <c r="E129" s="669">
        <v>1</v>
      </c>
      <c r="F129" s="283"/>
      <c r="G129" s="283"/>
      <c r="H129" s="173">
        <v>1</v>
      </c>
      <c r="I129" s="669">
        <v>1</v>
      </c>
      <c r="J129" s="283"/>
      <c r="K129" s="510"/>
      <c r="L129" s="401"/>
      <c r="M129" s="421"/>
      <c r="N129" s="169"/>
      <c r="O129" s="400"/>
      <c r="P129" s="400"/>
      <c r="Q129" s="400"/>
      <c r="R129" s="400"/>
      <c r="S129" s="400"/>
      <c r="T129" s="400"/>
      <c r="U129" s="400"/>
      <c r="V129" s="401"/>
      <c r="W129" s="169"/>
      <c r="X129" s="173"/>
      <c r="Y129" s="173"/>
      <c r="Z129" s="173"/>
      <c r="AA129" s="173"/>
      <c r="AB129" s="173"/>
      <c r="AC129" s="173"/>
      <c r="AD129" s="173"/>
      <c r="AE129" s="173"/>
      <c r="AF129" s="173"/>
      <c r="AG129" s="173"/>
      <c r="AH129" s="173"/>
    </row>
    <row r="130" spans="1:34" s="31" customFormat="1" ht="33.75">
      <c r="A130" s="669"/>
      <c r="B130" s="669"/>
      <c r="C130" s="669"/>
      <c r="D130" s="669"/>
      <c r="E130" s="669"/>
      <c r="F130" s="669">
        <v>1</v>
      </c>
      <c r="G130" s="173"/>
      <c r="H130" s="173"/>
      <c r="I130" s="669"/>
      <c r="J130" s="669">
        <v>1</v>
      </c>
      <c r="K130" s="511"/>
      <c r="L130" s="401" t="str">
        <f>mergeValue(A130) &amp;"."&amp; mergeValue(B130)&amp;"."&amp; mergeValue(C130)&amp;"."&amp; mergeValue(D130)&amp;"."&amp;  mergeValue(F130)</f>
        <v>1.1.1.1.1</v>
      </c>
      <c r="M130" s="422" t="s">
        <v>9</v>
      </c>
      <c r="N130" s="169"/>
      <c r="O130" s="671"/>
      <c r="P130" s="671"/>
      <c r="Q130" s="671"/>
      <c r="R130" s="671"/>
      <c r="S130" s="671"/>
      <c r="T130" s="671"/>
      <c r="U130" s="671"/>
      <c r="V130" s="671"/>
      <c r="W130" s="445" t="s">
        <v>720</v>
      </c>
      <c r="X130" s="173"/>
      <c r="Y130" s="182" t="str">
        <f>strCheckUnique(Z130:Z133)</f>
        <v/>
      </c>
      <c r="Z130" s="173"/>
      <c r="AA130" s="182"/>
      <c r="AB130" s="173"/>
      <c r="AC130" s="173"/>
      <c r="AD130" s="173"/>
      <c r="AE130" s="173"/>
      <c r="AF130" s="173"/>
      <c r="AG130" s="173"/>
      <c r="AH130" s="173"/>
    </row>
    <row r="131" spans="1:34" s="31" customFormat="1" ht="99" customHeight="1">
      <c r="A131" s="669"/>
      <c r="B131" s="669"/>
      <c r="C131" s="669"/>
      <c r="D131" s="669"/>
      <c r="E131" s="669"/>
      <c r="F131" s="669"/>
      <c r="G131" s="173">
        <v>1</v>
      </c>
      <c r="H131" s="173"/>
      <c r="I131" s="669"/>
      <c r="J131" s="669"/>
      <c r="K131" s="511">
        <v>1</v>
      </c>
      <c r="L131" s="401" t="str">
        <f>mergeValue(A131) &amp;"."&amp; mergeValue(B131)&amp;"."&amp; mergeValue(C131)&amp;"."&amp; mergeValue(D131)&amp;"."&amp; mergeValue(F131)&amp;"."&amp; mergeValue(G131)</f>
        <v>1.1.1.1.1.1</v>
      </c>
      <c r="M131" s="527"/>
      <c r="N131" s="438"/>
      <c r="O131" s="427"/>
      <c r="P131" s="427"/>
      <c r="Q131" s="538"/>
      <c r="R131" s="675"/>
      <c r="S131" s="677" t="s">
        <v>83</v>
      </c>
      <c r="T131" s="675"/>
      <c r="U131" s="677" t="s">
        <v>84</v>
      </c>
      <c r="V131" s="435"/>
      <c r="W131" s="687" t="s">
        <v>733</v>
      </c>
      <c r="X131" s="173" t="str">
        <f>strCheckDate(O132:V132)</f>
        <v/>
      </c>
      <c r="Y131" s="182"/>
      <c r="Z131" s="182" t="str">
        <f>IF(M131="","",M131 )</f>
        <v/>
      </c>
      <c r="AA131" s="182"/>
      <c r="AB131" s="182"/>
      <c r="AC131" s="182"/>
      <c r="AD131" s="173"/>
      <c r="AE131" s="173"/>
      <c r="AF131" s="173"/>
      <c r="AG131" s="173"/>
      <c r="AH131" s="173"/>
    </row>
    <row r="132" spans="1:34" s="31" customFormat="1" ht="0.2" customHeight="1">
      <c r="A132" s="669"/>
      <c r="B132" s="669"/>
      <c r="C132" s="669"/>
      <c r="D132" s="669"/>
      <c r="E132" s="669"/>
      <c r="F132" s="669"/>
      <c r="G132" s="173"/>
      <c r="H132" s="173"/>
      <c r="I132" s="669"/>
      <c r="J132" s="669"/>
      <c r="K132" s="511"/>
      <c r="L132" s="244"/>
      <c r="M132" s="450"/>
      <c r="N132" s="438"/>
      <c r="O132" s="427"/>
      <c r="P132" s="427"/>
      <c r="Q132" s="437" t="str">
        <f>R131 &amp; "-" &amp; T131</f>
        <v>-</v>
      </c>
      <c r="R132" s="676"/>
      <c r="S132" s="677"/>
      <c r="T132" s="676"/>
      <c r="U132" s="677"/>
      <c r="V132" s="435"/>
      <c r="W132" s="688"/>
      <c r="X132" s="173"/>
      <c r="Y132" s="173"/>
      <c r="Z132" s="173"/>
      <c r="AA132" s="173"/>
      <c r="AB132" s="173"/>
      <c r="AC132" s="173"/>
      <c r="AD132" s="173"/>
      <c r="AE132" s="173"/>
      <c r="AF132" s="173"/>
      <c r="AG132" s="173"/>
      <c r="AH132" s="173"/>
    </row>
    <row r="133" spans="1:34" ht="15" customHeight="1">
      <c r="A133" s="669"/>
      <c r="B133" s="669"/>
      <c r="C133" s="669"/>
      <c r="D133" s="669"/>
      <c r="E133" s="669"/>
      <c r="F133" s="669"/>
      <c r="G133" s="283"/>
      <c r="H133" s="173"/>
      <c r="I133" s="669"/>
      <c r="J133" s="669"/>
      <c r="K133" s="510"/>
      <c r="L133" s="415"/>
      <c r="M133" s="423" t="s">
        <v>24</v>
      </c>
      <c r="N133" s="420"/>
      <c r="O133" s="416"/>
      <c r="P133" s="416"/>
      <c r="Q133" s="416"/>
      <c r="R133" s="431"/>
      <c r="S133" s="141"/>
      <c r="T133" s="428"/>
      <c r="U133" s="420"/>
      <c r="V133" s="425"/>
      <c r="W133" s="689"/>
      <c r="X133" s="175"/>
      <c r="Y133" s="175"/>
      <c r="Z133" s="175"/>
      <c r="AA133" s="175"/>
      <c r="AB133" s="175"/>
      <c r="AC133" s="175"/>
      <c r="AD133" s="175"/>
      <c r="AE133" s="175"/>
      <c r="AF133" s="175"/>
      <c r="AG133" s="175"/>
      <c r="AH133" s="175"/>
    </row>
    <row r="134" spans="1:34" ht="15" customHeight="1">
      <c r="A134" s="669"/>
      <c r="B134" s="669"/>
      <c r="C134" s="669"/>
      <c r="D134" s="669"/>
      <c r="E134" s="669"/>
      <c r="F134" s="283"/>
      <c r="G134" s="283"/>
      <c r="H134" s="173"/>
      <c r="I134" s="669"/>
      <c r="J134" s="283"/>
      <c r="K134" s="510"/>
      <c r="L134" s="415"/>
      <c r="M134" s="420" t="s">
        <v>10</v>
      </c>
      <c r="N134" s="130"/>
      <c r="O134" s="416"/>
      <c r="P134" s="416"/>
      <c r="Q134" s="416"/>
      <c r="R134" s="431"/>
      <c r="S134" s="141"/>
      <c r="T134" s="428"/>
      <c r="U134" s="130"/>
      <c r="V134" s="141"/>
      <c r="W134" s="425"/>
      <c r="X134" s="175"/>
      <c r="Y134" s="175"/>
      <c r="Z134" s="175"/>
      <c r="AA134" s="175"/>
      <c r="AB134" s="175"/>
      <c r="AC134" s="175"/>
      <c r="AD134" s="175"/>
      <c r="AE134" s="175"/>
      <c r="AF134" s="175"/>
      <c r="AG134" s="175"/>
      <c r="AH134" s="175"/>
    </row>
    <row r="135" spans="1:34" ht="0.2" customHeight="1">
      <c r="A135" s="669"/>
      <c r="B135" s="669"/>
      <c r="C135" s="669"/>
      <c r="D135" s="669"/>
      <c r="E135" s="509"/>
      <c r="F135" s="283"/>
      <c r="G135" s="283"/>
      <c r="H135" s="283"/>
      <c r="I135" s="505"/>
      <c r="J135" s="73"/>
      <c r="K135" s="508"/>
      <c r="L135" s="415"/>
      <c r="M135" s="420"/>
      <c r="N135" s="129"/>
      <c r="O135" s="416"/>
      <c r="P135" s="416"/>
      <c r="Q135" s="416"/>
      <c r="R135" s="431"/>
      <c r="S135" s="141"/>
      <c r="T135" s="428"/>
      <c r="U135" s="129"/>
      <c r="V135" s="141"/>
      <c r="W135" s="425"/>
      <c r="X135" s="175"/>
      <c r="Y135" s="175"/>
      <c r="Z135" s="175"/>
      <c r="AA135" s="175"/>
      <c r="AB135" s="175"/>
      <c r="AC135" s="175"/>
      <c r="AD135" s="175"/>
      <c r="AE135" s="175"/>
      <c r="AF135" s="175"/>
      <c r="AG135" s="175"/>
      <c r="AH135" s="175"/>
    </row>
    <row r="136" spans="1:34" ht="15" customHeight="1">
      <c r="A136" s="669"/>
      <c r="B136" s="669"/>
      <c r="C136" s="669"/>
      <c r="D136" s="509"/>
      <c r="E136" s="509"/>
      <c r="F136" s="283"/>
      <c r="G136" s="283"/>
      <c r="H136" s="283"/>
      <c r="I136" s="505"/>
      <c r="J136" s="73"/>
      <c r="K136" s="508"/>
      <c r="L136" s="415"/>
      <c r="M136" s="130" t="s">
        <v>16</v>
      </c>
      <c r="N136" s="129"/>
      <c r="O136" s="416"/>
      <c r="P136" s="416"/>
      <c r="Q136" s="416"/>
      <c r="R136" s="431"/>
      <c r="S136" s="141"/>
      <c r="T136" s="428"/>
      <c r="U136" s="129"/>
      <c r="V136" s="141"/>
      <c r="W136" s="425"/>
      <c r="X136" s="175"/>
      <c r="Y136" s="175"/>
      <c r="Z136" s="175"/>
      <c r="AA136" s="175"/>
      <c r="AB136" s="175"/>
      <c r="AC136" s="175"/>
      <c r="AD136" s="175"/>
      <c r="AE136" s="175"/>
      <c r="AF136" s="175"/>
      <c r="AG136" s="175"/>
      <c r="AH136" s="175"/>
    </row>
    <row r="137" spans="1:34" ht="15" customHeight="1">
      <c r="A137" s="669"/>
      <c r="B137" s="669"/>
      <c r="C137" s="509"/>
      <c r="D137" s="509"/>
      <c r="E137" s="509"/>
      <c r="F137" s="509"/>
      <c r="G137" s="514"/>
      <c r="H137" s="505"/>
      <c r="I137" s="512"/>
      <c r="J137" s="73"/>
      <c r="K137" s="513"/>
      <c r="L137" s="415"/>
      <c r="M137" s="129" t="s">
        <v>17</v>
      </c>
      <c r="N137" s="129"/>
      <c r="O137" s="416"/>
      <c r="P137" s="416"/>
      <c r="Q137" s="416"/>
      <c r="R137" s="431"/>
      <c r="S137" s="141"/>
      <c r="T137" s="428"/>
      <c r="U137" s="129"/>
      <c r="V137" s="141"/>
      <c r="W137" s="425"/>
      <c r="X137" s="175"/>
      <c r="Y137" s="175"/>
      <c r="Z137" s="175"/>
      <c r="AA137" s="175"/>
      <c r="AB137" s="175"/>
      <c r="AC137" s="175"/>
      <c r="AD137" s="175"/>
      <c r="AE137" s="175"/>
      <c r="AF137" s="175"/>
      <c r="AG137" s="175"/>
      <c r="AH137" s="175"/>
    </row>
    <row r="138" spans="1:34" ht="15" customHeight="1">
      <c r="A138" s="669"/>
      <c r="B138" s="509"/>
      <c r="C138" s="509"/>
      <c r="D138" s="509"/>
      <c r="E138" s="509"/>
      <c r="F138" s="509"/>
      <c r="G138" s="514"/>
      <c r="H138" s="505"/>
      <c r="I138" s="505"/>
      <c r="J138" s="73"/>
      <c r="K138" s="508"/>
      <c r="L138" s="415"/>
      <c r="M138" s="135" t="s">
        <v>18</v>
      </c>
      <c r="N138" s="129"/>
      <c r="O138" s="416"/>
      <c r="P138" s="416"/>
      <c r="Q138" s="416"/>
      <c r="R138" s="431"/>
      <c r="S138" s="141"/>
      <c r="T138" s="428"/>
      <c r="U138" s="129"/>
      <c r="V138" s="141"/>
      <c r="W138" s="425"/>
      <c r="X138" s="175"/>
      <c r="Y138" s="175"/>
      <c r="Z138" s="175"/>
      <c r="AA138" s="175"/>
      <c r="AB138" s="175"/>
      <c r="AC138" s="175"/>
      <c r="AD138" s="175"/>
      <c r="AE138" s="175"/>
      <c r="AF138" s="175"/>
      <c r="AG138" s="175"/>
      <c r="AH138" s="175"/>
    </row>
    <row r="139" spans="1:34" ht="15" customHeight="1">
      <c r="L139" s="390"/>
      <c r="M139" s="144" t="s">
        <v>308</v>
      </c>
      <c r="N139" s="129"/>
      <c r="O139" s="416"/>
      <c r="P139" s="416"/>
      <c r="Q139" s="416"/>
      <c r="R139" s="431"/>
      <c r="S139" s="141"/>
      <c r="T139" s="428"/>
      <c r="U139" s="129"/>
      <c r="V139" s="141"/>
      <c r="W139" s="425"/>
      <c r="X139" s="175"/>
      <c r="Y139" s="175"/>
      <c r="Z139" s="175"/>
      <c r="AA139" s="175"/>
      <c r="AB139" s="175"/>
      <c r="AC139" s="175"/>
      <c r="AD139" s="175"/>
      <c r="AE139" s="175"/>
      <c r="AF139" s="175"/>
      <c r="AG139" s="175"/>
      <c r="AH139" s="175"/>
    </row>
    <row r="140" spans="1:34" ht="17.100000000000001" customHeight="1">
      <c r="X140" s="175"/>
      <c r="Y140" s="175"/>
      <c r="Z140" s="175"/>
      <c r="AA140" s="175"/>
      <c r="AB140" s="175"/>
      <c r="AC140" s="175"/>
      <c r="AD140" s="175"/>
      <c r="AE140" s="175"/>
      <c r="AF140" s="175"/>
      <c r="AG140" s="175"/>
      <c r="AH140" s="175"/>
    </row>
    <row r="141" spans="1:34" s="30" customFormat="1" ht="17.100000000000001" customHeight="1">
      <c r="G141" s="30" t="s">
        <v>12</v>
      </c>
      <c r="I141" s="30" t="s">
        <v>182</v>
      </c>
      <c r="V141" s="137"/>
      <c r="X141" s="185"/>
      <c r="Y141" s="185"/>
      <c r="Z141" s="185"/>
      <c r="AA141" s="185"/>
      <c r="AB141" s="185"/>
      <c r="AC141" s="185"/>
      <c r="AD141" s="185"/>
      <c r="AE141" s="185"/>
      <c r="AF141" s="185"/>
      <c r="AG141" s="185"/>
      <c r="AH141" s="185"/>
    </row>
    <row r="142" spans="1:34" ht="17.100000000000001" customHeight="1">
      <c r="T142" s="105"/>
      <c r="U142" s="36"/>
      <c r="X142" s="175"/>
      <c r="Y142" s="175"/>
      <c r="Z142" s="175"/>
      <c r="AA142" s="175"/>
      <c r="AB142" s="175"/>
      <c r="AC142" s="175"/>
      <c r="AD142" s="175"/>
      <c r="AE142" s="175"/>
      <c r="AF142" s="175"/>
      <c r="AG142" s="175"/>
      <c r="AH142" s="175"/>
    </row>
    <row r="143" spans="1:34" s="31" customFormat="1" ht="22.5">
      <c r="A143" s="669">
        <v>1</v>
      </c>
      <c r="B143" s="173"/>
      <c r="C143" s="173"/>
      <c r="D143" s="173"/>
      <c r="E143" s="184"/>
      <c r="F143" s="283"/>
      <c r="G143" s="283"/>
      <c r="H143" s="283"/>
      <c r="I143" s="194"/>
      <c r="J143" s="505"/>
      <c r="K143" s="508"/>
      <c r="L143" s="401">
        <f>mergeValue(A143)</f>
        <v>1</v>
      </c>
      <c r="M143" s="449" t="s">
        <v>19</v>
      </c>
      <c r="N143" s="436"/>
      <c r="O143" s="712"/>
      <c r="P143" s="712"/>
      <c r="Q143" s="712"/>
      <c r="R143" s="712"/>
      <c r="S143" s="712"/>
      <c r="T143" s="712"/>
      <c r="U143" s="712"/>
      <c r="V143" s="712"/>
      <c r="W143" s="445" t="s">
        <v>718</v>
      </c>
      <c r="X143" s="173"/>
      <c r="Y143" s="173"/>
      <c r="Z143" s="173"/>
      <c r="AA143" s="173"/>
      <c r="AB143" s="173"/>
      <c r="AC143" s="173"/>
      <c r="AD143" s="173"/>
      <c r="AE143" s="173"/>
      <c r="AF143" s="173"/>
      <c r="AG143" s="173"/>
      <c r="AH143" s="173"/>
    </row>
    <row r="144" spans="1:34" s="31" customFormat="1" ht="22.5">
      <c r="A144" s="669"/>
      <c r="B144" s="669">
        <v>1</v>
      </c>
      <c r="C144" s="173"/>
      <c r="D144" s="173"/>
      <c r="E144" s="283"/>
      <c r="F144" s="283"/>
      <c r="G144" s="283"/>
      <c r="H144" s="283"/>
      <c r="I144" s="151"/>
      <c r="J144" s="504"/>
      <c r="K144" s="506"/>
      <c r="L144" s="401" t="str">
        <f>mergeValue(A144) &amp;"."&amp; mergeValue(B144)</f>
        <v>1.1</v>
      </c>
      <c r="M144" s="417" t="s">
        <v>15</v>
      </c>
      <c r="N144" s="436"/>
      <c r="O144" s="712"/>
      <c r="P144" s="712"/>
      <c r="Q144" s="712"/>
      <c r="R144" s="712"/>
      <c r="S144" s="712"/>
      <c r="T144" s="712"/>
      <c r="U144" s="712"/>
      <c r="V144" s="712"/>
      <c r="W144" s="445" t="s">
        <v>459</v>
      </c>
      <c r="X144" s="173"/>
      <c r="Y144" s="173"/>
      <c r="Z144" s="173"/>
      <c r="AA144" s="173"/>
      <c r="AB144" s="173"/>
      <c r="AC144" s="173"/>
      <c r="AD144" s="173"/>
      <c r="AE144" s="173"/>
      <c r="AF144" s="173"/>
      <c r="AG144" s="173"/>
      <c r="AH144" s="173"/>
    </row>
    <row r="145" spans="1:35" s="31" customFormat="1" ht="22.5">
      <c r="A145" s="669"/>
      <c r="B145" s="669"/>
      <c r="C145" s="669">
        <v>1</v>
      </c>
      <c r="D145" s="173"/>
      <c r="E145" s="283"/>
      <c r="F145" s="283"/>
      <c r="G145" s="283"/>
      <c r="H145" s="283"/>
      <c r="I145" s="507"/>
      <c r="J145" s="504"/>
      <c r="K145" s="506"/>
      <c r="L145" s="401" t="str">
        <f>mergeValue(A145) &amp;"."&amp; mergeValue(B145)&amp;"."&amp; mergeValue(C145)</f>
        <v>1.1.1</v>
      </c>
      <c r="M145" s="418" t="s">
        <v>7</v>
      </c>
      <c r="N145" s="436"/>
      <c r="O145" s="712"/>
      <c r="P145" s="712"/>
      <c r="Q145" s="712"/>
      <c r="R145" s="712"/>
      <c r="S145" s="712"/>
      <c r="T145" s="712"/>
      <c r="U145" s="712"/>
      <c r="V145" s="712"/>
      <c r="W145" s="445" t="s">
        <v>600</v>
      </c>
      <c r="X145" s="173"/>
      <c r="Y145" s="173"/>
      <c r="Z145" s="173"/>
      <c r="AA145" s="173"/>
      <c r="AB145" s="173"/>
      <c r="AC145" s="173"/>
      <c r="AD145" s="173"/>
      <c r="AE145" s="173"/>
      <c r="AF145" s="173"/>
      <c r="AG145" s="173"/>
      <c r="AH145" s="173"/>
    </row>
    <row r="146" spans="1:35" s="31" customFormat="1" ht="22.5">
      <c r="A146" s="669"/>
      <c r="B146" s="669"/>
      <c r="C146" s="669"/>
      <c r="D146" s="669">
        <v>1</v>
      </c>
      <c r="E146" s="283"/>
      <c r="F146" s="283"/>
      <c r="G146" s="283"/>
      <c r="H146" s="283"/>
      <c r="I146" s="507"/>
      <c r="J146" s="504"/>
      <c r="K146" s="506"/>
      <c r="L146" s="401" t="str">
        <f>mergeValue(A146) &amp;"."&amp; mergeValue(B146)&amp;"."&amp; mergeValue(C146)&amp;"."&amp; mergeValue(D146)</f>
        <v>1.1.1.1</v>
      </c>
      <c r="M146" s="419" t="s">
        <v>21</v>
      </c>
      <c r="N146" s="436"/>
      <c r="O146" s="712"/>
      <c r="P146" s="712"/>
      <c r="Q146" s="712"/>
      <c r="R146" s="712"/>
      <c r="S146" s="712"/>
      <c r="T146" s="712"/>
      <c r="U146" s="712"/>
      <c r="V146" s="712"/>
      <c r="W146" s="445" t="s">
        <v>601</v>
      </c>
      <c r="X146" s="173"/>
      <c r="Y146" s="173"/>
      <c r="Z146" s="173"/>
      <c r="AA146" s="173"/>
      <c r="AB146" s="173"/>
      <c r="AC146" s="173"/>
      <c r="AD146" s="173"/>
      <c r="AE146" s="173"/>
      <c r="AF146" s="173"/>
      <c r="AG146" s="173"/>
      <c r="AH146" s="173"/>
    </row>
    <row r="147" spans="1:35" s="31" customFormat="1" ht="11.25" hidden="1" customHeight="1">
      <c r="A147" s="669"/>
      <c r="B147" s="669"/>
      <c r="C147" s="669"/>
      <c r="D147" s="669"/>
      <c r="E147" s="669">
        <v>1</v>
      </c>
      <c r="F147" s="283"/>
      <c r="G147" s="283"/>
      <c r="H147" s="173">
        <v>1</v>
      </c>
      <c r="I147" s="669">
        <v>1</v>
      </c>
      <c r="J147" s="283"/>
      <c r="K147" s="510"/>
      <c r="L147" s="401"/>
      <c r="M147" s="421"/>
      <c r="N147" s="169"/>
      <c r="O147" s="400"/>
      <c r="P147" s="400"/>
      <c r="Q147" s="400"/>
      <c r="R147" s="400"/>
      <c r="S147" s="400"/>
      <c r="T147" s="400"/>
      <c r="U147" s="400"/>
      <c r="V147" s="401"/>
      <c r="W147" s="169"/>
      <c r="X147" s="173"/>
      <c r="Y147" s="173"/>
      <c r="Z147" s="173"/>
      <c r="AA147" s="173"/>
      <c r="AB147" s="173"/>
      <c r="AC147" s="173"/>
      <c r="AD147" s="173"/>
      <c r="AE147" s="173"/>
      <c r="AF147" s="173"/>
      <c r="AG147" s="173"/>
      <c r="AH147" s="173"/>
    </row>
    <row r="148" spans="1:35" s="31" customFormat="1" ht="33.75">
      <c r="A148" s="669"/>
      <c r="B148" s="669"/>
      <c r="C148" s="669"/>
      <c r="D148" s="669"/>
      <c r="E148" s="669"/>
      <c r="F148" s="669">
        <v>1</v>
      </c>
      <c r="G148" s="173"/>
      <c r="H148" s="173"/>
      <c r="I148" s="669"/>
      <c r="J148" s="669">
        <v>1</v>
      </c>
      <c r="K148" s="511"/>
      <c r="L148" s="401" t="str">
        <f>mergeValue(A148) &amp;"."&amp; mergeValue(B148)&amp;"."&amp; mergeValue(C148)&amp;"."&amp; mergeValue(D148)&amp;"."&amp;  mergeValue(F148)</f>
        <v>1.1.1.1.1</v>
      </c>
      <c r="M148" s="422" t="s">
        <v>9</v>
      </c>
      <c r="N148" s="169"/>
      <c r="O148" s="671"/>
      <c r="P148" s="671"/>
      <c r="Q148" s="671"/>
      <c r="R148" s="671"/>
      <c r="S148" s="671"/>
      <c r="T148" s="671"/>
      <c r="U148" s="671"/>
      <c r="V148" s="671"/>
      <c r="W148" s="445" t="s">
        <v>720</v>
      </c>
      <c r="X148" s="173"/>
      <c r="Y148" s="182" t="str">
        <f>strCheckUnique(Z148:Z151)</f>
        <v/>
      </c>
      <c r="Z148" s="173"/>
      <c r="AA148" s="182"/>
      <c r="AB148" s="173"/>
      <c r="AC148" s="173"/>
      <c r="AD148" s="173"/>
      <c r="AE148" s="173"/>
      <c r="AF148" s="173"/>
      <c r="AG148" s="173"/>
      <c r="AH148" s="173"/>
    </row>
    <row r="149" spans="1:35" s="31" customFormat="1" ht="99" customHeight="1">
      <c r="A149" s="669"/>
      <c r="B149" s="669"/>
      <c r="C149" s="669"/>
      <c r="D149" s="669"/>
      <c r="E149" s="669"/>
      <c r="F149" s="669"/>
      <c r="G149" s="173">
        <v>1</v>
      </c>
      <c r="H149" s="173"/>
      <c r="I149" s="669"/>
      <c r="J149" s="669"/>
      <c r="K149" s="511">
        <v>1</v>
      </c>
      <c r="L149" s="401" t="str">
        <f>mergeValue(A149) &amp;"."&amp; mergeValue(B149)&amp;"."&amp; mergeValue(C149)&amp;"."&amp; mergeValue(D149)&amp;"."&amp; mergeValue(F149)&amp;"."&amp; mergeValue(G149)</f>
        <v>1.1.1.1.1.1</v>
      </c>
      <c r="M149" s="527"/>
      <c r="N149" s="438"/>
      <c r="O149" s="427"/>
      <c r="P149" s="427"/>
      <c r="Q149" s="538"/>
      <c r="R149" s="675"/>
      <c r="S149" s="677" t="s">
        <v>83</v>
      </c>
      <c r="T149" s="675"/>
      <c r="U149" s="677" t="s">
        <v>84</v>
      </c>
      <c r="V149" s="435"/>
      <c r="W149" s="687" t="s">
        <v>733</v>
      </c>
      <c r="X149" s="173" t="str">
        <f>strCheckDate(O150:V150)</f>
        <v/>
      </c>
      <c r="Y149" s="182"/>
      <c r="Z149" s="182" t="str">
        <f>IF(M149="","",M149 )</f>
        <v/>
      </c>
      <c r="AA149" s="182"/>
      <c r="AB149" s="182"/>
      <c r="AC149" s="182"/>
      <c r="AD149" s="173"/>
      <c r="AE149" s="173"/>
      <c r="AF149" s="173"/>
      <c r="AG149" s="173"/>
      <c r="AH149" s="173"/>
    </row>
    <row r="150" spans="1:35" s="31" customFormat="1" ht="0.2" customHeight="1">
      <c r="A150" s="669"/>
      <c r="B150" s="669"/>
      <c r="C150" s="669"/>
      <c r="D150" s="669"/>
      <c r="E150" s="669"/>
      <c r="F150" s="669"/>
      <c r="G150" s="173"/>
      <c r="H150" s="173"/>
      <c r="I150" s="669"/>
      <c r="J150" s="669"/>
      <c r="K150" s="511"/>
      <c r="L150" s="244"/>
      <c r="M150" s="450"/>
      <c r="N150" s="438"/>
      <c r="O150" s="427"/>
      <c r="P150" s="427"/>
      <c r="Q150" s="437" t="str">
        <f>R149 &amp; "-" &amp; T149</f>
        <v>-</v>
      </c>
      <c r="R150" s="676"/>
      <c r="S150" s="677"/>
      <c r="T150" s="676"/>
      <c r="U150" s="677"/>
      <c r="V150" s="435"/>
      <c r="W150" s="688"/>
      <c r="X150" s="173"/>
      <c r="Y150" s="173"/>
      <c r="Z150" s="173"/>
      <c r="AA150" s="173"/>
      <c r="AB150" s="173"/>
      <c r="AC150" s="173"/>
      <c r="AD150" s="173"/>
      <c r="AE150" s="173"/>
      <c r="AF150" s="173"/>
      <c r="AG150" s="173"/>
      <c r="AH150" s="173"/>
    </row>
    <row r="151" spans="1:35" ht="15" customHeight="1">
      <c r="A151" s="669"/>
      <c r="B151" s="669"/>
      <c r="C151" s="669"/>
      <c r="D151" s="669"/>
      <c r="E151" s="669"/>
      <c r="F151" s="669"/>
      <c r="G151" s="283"/>
      <c r="H151" s="173"/>
      <c r="I151" s="669"/>
      <c r="J151" s="669"/>
      <c r="K151" s="510"/>
      <c r="L151" s="415"/>
      <c r="M151" s="423" t="s">
        <v>24</v>
      </c>
      <c r="N151" s="420"/>
      <c r="O151" s="416"/>
      <c r="P151" s="416"/>
      <c r="Q151" s="416"/>
      <c r="R151" s="431"/>
      <c r="S151" s="141"/>
      <c r="T151" s="428"/>
      <c r="U151" s="420"/>
      <c r="V151" s="425"/>
      <c r="W151" s="689"/>
      <c r="X151" s="175"/>
      <c r="Y151" s="175"/>
      <c r="Z151" s="175"/>
      <c r="AA151" s="175"/>
      <c r="AB151" s="175"/>
      <c r="AC151" s="175"/>
      <c r="AD151" s="175"/>
      <c r="AE151" s="175"/>
      <c r="AF151" s="175"/>
      <c r="AG151" s="175"/>
      <c r="AH151" s="175"/>
    </row>
    <row r="152" spans="1:35" ht="15" customHeight="1">
      <c r="A152" s="669"/>
      <c r="B152" s="669"/>
      <c r="C152" s="669"/>
      <c r="D152" s="669"/>
      <c r="E152" s="669"/>
      <c r="F152" s="283"/>
      <c r="G152" s="283"/>
      <c r="H152" s="173"/>
      <c r="I152" s="669"/>
      <c r="J152" s="283"/>
      <c r="K152" s="510"/>
      <c r="L152" s="415"/>
      <c r="M152" s="420" t="s">
        <v>10</v>
      </c>
      <c r="N152" s="130"/>
      <c r="O152" s="416"/>
      <c r="P152" s="416"/>
      <c r="Q152" s="416"/>
      <c r="R152" s="431"/>
      <c r="S152" s="141"/>
      <c r="T152" s="428"/>
      <c r="U152" s="130"/>
      <c r="V152" s="141"/>
      <c r="W152" s="425"/>
      <c r="X152" s="175"/>
      <c r="Y152" s="175"/>
      <c r="Z152" s="175"/>
      <c r="AA152" s="175"/>
      <c r="AB152" s="175"/>
      <c r="AC152" s="175"/>
      <c r="AD152" s="175"/>
      <c r="AE152" s="175"/>
      <c r="AF152" s="175"/>
      <c r="AG152" s="175"/>
      <c r="AH152" s="175"/>
    </row>
    <row r="153" spans="1:35" ht="15" hidden="1" customHeight="1">
      <c r="A153" s="669"/>
      <c r="B153" s="669"/>
      <c r="C153" s="669"/>
      <c r="D153" s="669"/>
      <c r="E153" s="509"/>
      <c r="F153" s="283"/>
      <c r="G153" s="283"/>
      <c r="H153" s="283"/>
      <c r="I153" s="505"/>
      <c r="J153" s="73"/>
      <c r="K153" s="508"/>
      <c r="L153" s="415"/>
      <c r="M153" s="420"/>
      <c r="N153" s="420"/>
      <c r="O153" s="420"/>
      <c r="P153" s="420"/>
      <c r="Q153" s="420"/>
      <c r="R153" s="420"/>
      <c r="S153" s="420"/>
      <c r="T153" s="420"/>
      <c r="U153" s="420"/>
      <c r="V153" s="141"/>
      <c r="W153" s="425"/>
      <c r="X153" s="175"/>
      <c r="Y153" s="175"/>
      <c r="Z153" s="175"/>
      <c r="AA153" s="175"/>
      <c r="AB153" s="175"/>
      <c r="AC153" s="175"/>
      <c r="AD153" s="175"/>
      <c r="AE153" s="175"/>
      <c r="AF153" s="175"/>
      <c r="AG153" s="175"/>
      <c r="AH153" s="175"/>
      <c r="AI153" s="175"/>
    </row>
    <row r="154" spans="1:35" ht="15" customHeight="1">
      <c r="A154" s="669"/>
      <c r="B154" s="669"/>
      <c r="C154" s="669"/>
      <c r="D154" s="509"/>
      <c r="E154" s="509"/>
      <c r="F154" s="283"/>
      <c r="G154" s="283"/>
      <c r="H154" s="283"/>
      <c r="I154" s="505"/>
      <c r="J154" s="73"/>
      <c r="K154" s="508"/>
      <c r="L154" s="415"/>
      <c r="M154" s="130" t="s">
        <v>16</v>
      </c>
      <c r="N154" s="129"/>
      <c r="O154" s="416"/>
      <c r="P154" s="416"/>
      <c r="Q154" s="416"/>
      <c r="R154" s="431"/>
      <c r="S154" s="141"/>
      <c r="T154" s="428"/>
      <c r="U154" s="129"/>
      <c r="V154" s="141"/>
      <c r="W154" s="425"/>
      <c r="X154" s="175"/>
      <c r="Y154" s="175"/>
      <c r="Z154" s="175"/>
      <c r="AA154" s="175"/>
      <c r="AB154" s="175"/>
      <c r="AC154" s="175"/>
      <c r="AD154" s="175"/>
      <c r="AE154" s="175"/>
      <c r="AF154" s="175"/>
      <c r="AG154" s="175"/>
      <c r="AH154" s="175"/>
    </row>
    <row r="155" spans="1:35" ht="15" customHeight="1">
      <c r="A155" s="669"/>
      <c r="B155" s="669"/>
      <c r="C155" s="509"/>
      <c r="D155" s="509"/>
      <c r="E155" s="509"/>
      <c r="F155" s="509"/>
      <c r="G155" s="514"/>
      <c r="H155" s="505"/>
      <c r="I155" s="512"/>
      <c r="J155" s="73"/>
      <c r="K155" s="513"/>
      <c r="L155" s="415"/>
      <c r="M155" s="129" t="s">
        <v>17</v>
      </c>
      <c r="N155" s="129"/>
      <c r="O155" s="416"/>
      <c r="P155" s="416"/>
      <c r="Q155" s="416"/>
      <c r="R155" s="431"/>
      <c r="S155" s="141"/>
      <c r="T155" s="428"/>
      <c r="U155" s="129"/>
      <c r="V155" s="141"/>
      <c r="W155" s="425"/>
      <c r="X155" s="175"/>
      <c r="Y155" s="175"/>
      <c r="Z155" s="175"/>
      <c r="AA155" s="175"/>
      <c r="AB155" s="175"/>
      <c r="AC155" s="175"/>
      <c r="AD155" s="175"/>
      <c r="AE155" s="175"/>
      <c r="AF155" s="175"/>
      <c r="AG155" s="175"/>
      <c r="AH155" s="175"/>
    </row>
    <row r="156" spans="1:35" ht="15" customHeight="1">
      <c r="A156" s="669"/>
      <c r="B156" s="509"/>
      <c r="C156" s="509"/>
      <c r="D156" s="509"/>
      <c r="E156" s="509"/>
      <c r="F156" s="509"/>
      <c r="G156" s="514"/>
      <c r="H156" s="505"/>
      <c r="I156" s="505"/>
      <c r="J156" s="73"/>
      <c r="K156" s="508"/>
      <c r="L156" s="415"/>
      <c r="M156" s="135" t="s">
        <v>18</v>
      </c>
      <c r="N156" s="129"/>
      <c r="O156" s="416"/>
      <c r="P156" s="416"/>
      <c r="Q156" s="416"/>
      <c r="R156" s="431"/>
      <c r="S156" s="141"/>
      <c r="T156" s="428"/>
      <c r="U156" s="129"/>
      <c r="V156" s="141"/>
      <c r="W156" s="425"/>
      <c r="X156" s="175"/>
      <c r="Y156" s="175"/>
      <c r="Z156" s="175"/>
      <c r="AA156" s="175"/>
      <c r="AB156" s="175"/>
      <c r="AC156" s="175"/>
      <c r="AD156" s="175"/>
      <c r="AE156" s="175"/>
      <c r="AF156" s="175"/>
      <c r="AG156" s="175"/>
      <c r="AH156" s="175"/>
    </row>
    <row r="157" spans="1:35" ht="15" customHeight="1">
      <c r="L157" s="415"/>
      <c r="M157" s="144" t="s">
        <v>308</v>
      </c>
      <c r="N157" s="129"/>
      <c r="O157" s="416"/>
      <c r="P157" s="416"/>
      <c r="Q157" s="416"/>
      <c r="R157" s="431"/>
      <c r="S157" s="141"/>
      <c r="T157" s="428"/>
      <c r="U157" s="129"/>
      <c r="V157" s="141"/>
      <c r="W157" s="425"/>
      <c r="X157" s="175"/>
      <c r="Y157" s="175"/>
      <c r="Z157" s="175"/>
      <c r="AA157" s="175"/>
      <c r="AB157" s="175"/>
      <c r="AC157" s="175"/>
      <c r="AD157" s="175"/>
      <c r="AE157" s="175"/>
      <c r="AF157" s="175"/>
      <c r="AG157" s="175"/>
      <c r="AH157" s="175"/>
    </row>
    <row r="158" spans="1:35" ht="17.100000000000001" customHeight="1">
      <c r="X158" s="175"/>
      <c r="Y158" s="175"/>
      <c r="Z158" s="175"/>
      <c r="AA158" s="175"/>
      <c r="AB158" s="175"/>
      <c r="AC158" s="175"/>
      <c r="AD158" s="175"/>
      <c r="AE158" s="175"/>
      <c r="AF158" s="175"/>
      <c r="AG158" s="175"/>
      <c r="AH158" s="175"/>
    </row>
    <row r="159" spans="1:35" s="30" customFormat="1" ht="17.100000000000001" customHeight="1">
      <c r="G159" s="30" t="s">
        <v>12</v>
      </c>
      <c r="I159" s="30" t="s">
        <v>183</v>
      </c>
      <c r="V159" s="137"/>
      <c r="X159" s="185"/>
      <c r="Y159" s="185"/>
      <c r="Z159" s="185"/>
      <c r="AA159" s="185"/>
      <c r="AB159" s="185"/>
      <c r="AC159" s="185"/>
      <c r="AD159" s="185"/>
      <c r="AE159" s="185"/>
      <c r="AF159" s="185"/>
      <c r="AG159" s="185"/>
      <c r="AH159" s="185"/>
    </row>
    <row r="160" spans="1:35" ht="17.100000000000001" customHeight="1">
      <c r="T160" s="105"/>
      <c r="U160" s="36"/>
      <c r="X160" s="175"/>
      <c r="Y160" s="175"/>
      <c r="Z160" s="175"/>
      <c r="AA160" s="175"/>
      <c r="AB160" s="175"/>
      <c r="AC160" s="175"/>
      <c r="AD160" s="175"/>
      <c r="AE160" s="175"/>
      <c r="AF160" s="175"/>
      <c r="AG160" s="175"/>
      <c r="AH160" s="175"/>
    </row>
    <row r="161" spans="1:33" s="31" customFormat="1" ht="22.5">
      <c r="A161" s="669">
        <v>1</v>
      </c>
      <c r="B161" s="173"/>
      <c r="C161" s="173"/>
      <c r="D161" s="173"/>
      <c r="E161" s="184"/>
      <c r="F161" s="283"/>
      <c r="G161" s="283"/>
      <c r="H161" s="283"/>
      <c r="I161" s="194"/>
      <c r="J161" s="505"/>
      <c r="K161" s="508"/>
      <c r="L161" s="401">
        <f>mergeValue(A161)</f>
        <v>1</v>
      </c>
      <c r="M161" s="449" t="s">
        <v>19</v>
      </c>
      <c r="N161" s="436"/>
      <c r="O161" s="764"/>
      <c r="P161" s="765"/>
      <c r="Q161" s="765"/>
      <c r="R161" s="765"/>
      <c r="S161" s="765"/>
      <c r="T161" s="765"/>
      <c r="U161" s="765"/>
      <c r="V161" s="766"/>
      <c r="W161" s="445" t="s">
        <v>718</v>
      </c>
      <c r="X161" s="173"/>
      <c r="Y161" s="173"/>
      <c r="Z161" s="173"/>
      <c r="AA161" s="173"/>
      <c r="AB161" s="173"/>
      <c r="AC161" s="173"/>
      <c r="AD161" s="173"/>
      <c r="AE161" s="173"/>
      <c r="AF161" s="173"/>
      <c r="AG161" s="173"/>
    </row>
    <row r="162" spans="1:33" s="31" customFormat="1" ht="22.5">
      <c r="A162" s="669"/>
      <c r="B162" s="669">
        <v>1</v>
      </c>
      <c r="C162" s="173"/>
      <c r="D162" s="173"/>
      <c r="E162" s="283"/>
      <c r="F162" s="283"/>
      <c r="G162" s="283"/>
      <c r="H162" s="283"/>
      <c r="I162" s="151"/>
      <c r="J162" s="504"/>
      <c r="K162" s="506"/>
      <c r="L162" s="401" t="str">
        <f>mergeValue(A162) &amp;"."&amp; mergeValue(B162)</f>
        <v>1.1</v>
      </c>
      <c r="M162" s="417" t="s">
        <v>15</v>
      </c>
      <c r="N162" s="436"/>
      <c r="O162" s="764"/>
      <c r="P162" s="765"/>
      <c r="Q162" s="765"/>
      <c r="R162" s="765"/>
      <c r="S162" s="765"/>
      <c r="T162" s="765"/>
      <c r="U162" s="765"/>
      <c r="V162" s="766"/>
      <c r="W162" s="445" t="s">
        <v>459</v>
      </c>
      <c r="X162" s="173"/>
      <c r="Y162" s="173"/>
      <c r="Z162" s="173"/>
      <c r="AA162" s="173"/>
      <c r="AB162" s="173"/>
      <c r="AC162" s="173"/>
      <c r="AD162" s="173"/>
      <c r="AE162" s="173"/>
      <c r="AF162" s="173"/>
      <c r="AG162" s="173"/>
    </row>
    <row r="163" spans="1:33" s="31" customFormat="1" ht="22.5">
      <c r="A163" s="669"/>
      <c r="B163" s="669"/>
      <c r="C163" s="669">
        <v>1</v>
      </c>
      <c r="D163" s="173"/>
      <c r="E163" s="283"/>
      <c r="F163" s="283"/>
      <c r="G163" s="283"/>
      <c r="H163" s="283"/>
      <c r="I163" s="507"/>
      <c r="J163" s="504"/>
      <c r="K163" s="506"/>
      <c r="L163" s="401" t="str">
        <f>mergeValue(A163) &amp;"."&amp; mergeValue(B163)&amp;"."&amp; mergeValue(C163)</f>
        <v>1.1.1</v>
      </c>
      <c r="M163" s="418" t="s">
        <v>7</v>
      </c>
      <c r="N163" s="436"/>
      <c r="O163" s="764"/>
      <c r="P163" s="765"/>
      <c r="Q163" s="765"/>
      <c r="R163" s="765"/>
      <c r="S163" s="765"/>
      <c r="T163" s="765"/>
      <c r="U163" s="765"/>
      <c r="V163" s="766"/>
      <c r="W163" s="445" t="s">
        <v>600</v>
      </c>
      <c r="X163" s="173"/>
      <c r="Y163" s="173"/>
      <c r="Z163" s="173"/>
      <c r="AA163" s="173"/>
      <c r="AB163" s="173"/>
      <c r="AC163" s="173"/>
      <c r="AD163" s="173"/>
      <c r="AE163" s="173"/>
      <c r="AF163" s="173"/>
      <c r="AG163" s="173"/>
    </row>
    <row r="164" spans="1:33" s="31" customFormat="1" ht="22.5">
      <c r="A164" s="669"/>
      <c r="B164" s="669"/>
      <c r="C164" s="669"/>
      <c r="D164" s="669">
        <v>1</v>
      </c>
      <c r="E164" s="283"/>
      <c r="F164" s="283"/>
      <c r="G164" s="283"/>
      <c r="H164" s="283"/>
      <c r="I164" s="507"/>
      <c r="J164" s="504"/>
      <c r="K164" s="506"/>
      <c r="L164" s="401" t="str">
        <f>mergeValue(A164) &amp;"."&amp; mergeValue(B164)&amp;"."&amp; mergeValue(C164)&amp;"."&amp; mergeValue(D164)</f>
        <v>1.1.1.1</v>
      </c>
      <c r="M164" s="419" t="s">
        <v>21</v>
      </c>
      <c r="N164" s="436"/>
      <c r="O164" s="764"/>
      <c r="P164" s="765"/>
      <c r="Q164" s="765"/>
      <c r="R164" s="765"/>
      <c r="S164" s="765"/>
      <c r="T164" s="765"/>
      <c r="U164" s="765"/>
      <c r="V164" s="766"/>
      <c r="W164" s="445" t="s">
        <v>601</v>
      </c>
      <c r="X164" s="173"/>
      <c r="Y164" s="173"/>
      <c r="Z164" s="173"/>
      <c r="AA164" s="173"/>
      <c r="AB164" s="173"/>
      <c r="AC164" s="173"/>
      <c r="AD164" s="173"/>
      <c r="AE164" s="173"/>
      <c r="AF164" s="173"/>
      <c r="AG164" s="173"/>
    </row>
    <row r="165" spans="1:33" s="31" customFormat="1" ht="78.75">
      <c r="A165" s="669"/>
      <c r="B165" s="669"/>
      <c r="C165" s="669"/>
      <c r="D165" s="669"/>
      <c r="E165" s="669">
        <v>1</v>
      </c>
      <c r="F165" s="283"/>
      <c r="G165" s="283"/>
      <c r="H165" s="173">
        <v>1</v>
      </c>
      <c r="I165" s="669">
        <v>1</v>
      </c>
      <c r="J165" s="283"/>
      <c r="K165" s="510"/>
      <c r="L165" s="401" t="str">
        <f>mergeValue(A165) &amp;"."&amp; mergeValue(B165)&amp;"."&amp; mergeValue(C165)&amp;"."&amp; mergeValue(D165)&amp;"."&amp; mergeValue(E165)</f>
        <v>1.1.1.1.1</v>
      </c>
      <c r="M165" s="421" t="s">
        <v>8</v>
      </c>
      <c r="N165" s="169"/>
      <c r="O165" s="672"/>
      <c r="P165" s="673"/>
      <c r="Q165" s="673"/>
      <c r="R165" s="673"/>
      <c r="S165" s="673"/>
      <c r="T165" s="673"/>
      <c r="U165" s="673"/>
      <c r="V165" s="674"/>
      <c r="W165" s="445" t="s">
        <v>719</v>
      </c>
      <c r="X165" s="173"/>
      <c r="Y165" s="173"/>
      <c r="Z165" s="173"/>
      <c r="AA165" s="173"/>
      <c r="AB165" s="173"/>
      <c r="AC165" s="173"/>
      <c r="AD165" s="173"/>
      <c r="AE165" s="173"/>
      <c r="AF165" s="173"/>
      <c r="AG165" s="173"/>
    </row>
    <row r="166" spans="1:33" s="31" customFormat="1" ht="33.75">
      <c r="A166" s="669"/>
      <c r="B166" s="669"/>
      <c r="C166" s="669"/>
      <c r="D166" s="669"/>
      <c r="E166" s="669"/>
      <c r="F166" s="669">
        <v>1</v>
      </c>
      <c r="G166" s="173"/>
      <c r="H166" s="173"/>
      <c r="I166" s="669"/>
      <c r="J166" s="669">
        <v>1</v>
      </c>
      <c r="K166" s="511"/>
      <c r="L166" s="401" t="str">
        <f>mergeValue(A166) &amp;"."&amp; mergeValue(B166)&amp;"."&amp; mergeValue(C166)&amp;"."&amp; mergeValue(D166)&amp;"."&amp; mergeValue(E166)&amp;"."&amp; mergeValue(F166)</f>
        <v>1.1.1.1.1.1</v>
      </c>
      <c r="M166" s="422" t="s">
        <v>9</v>
      </c>
      <c r="N166" s="169"/>
      <c r="O166" s="672"/>
      <c r="P166" s="673"/>
      <c r="Q166" s="673"/>
      <c r="R166" s="673"/>
      <c r="S166" s="673"/>
      <c r="T166" s="673"/>
      <c r="U166" s="673"/>
      <c r="V166" s="674"/>
      <c r="W166" s="445" t="s">
        <v>720</v>
      </c>
      <c r="X166" s="173"/>
      <c r="Y166" s="182" t="str">
        <f>strCheckUnique(Z166:Z169)</f>
        <v/>
      </c>
      <c r="Z166" s="173"/>
      <c r="AA166" s="182" t="str">
        <f>IF(O166="","",O166 &amp; ":_")</f>
        <v/>
      </c>
      <c r="AB166" s="173"/>
      <c r="AC166" s="173"/>
      <c r="AD166" s="173"/>
      <c r="AE166" s="173"/>
      <c r="AF166" s="173"/>
      <c r="AG166" s="173"/>
    </row>
    <row r="167" spans="1:33" s="31" customFormat="1" ht="122.1" customHeight="1">
      <c r="A167" s="669"/>
      <c r="B167" s="669"/>
      <c r="C167" s="669"/>
      <c r="D167" s="669"/>
      <c r="E167" s="669"/>
      <c r="F167" s="669"/>
      <c r="G167" s="173">
        <v>1</v>
      </c>
      <c r="H167" s="173"/>
      <c r="I167" s="669"/>
      <c r="J167" s="669"/>
      <c r="K167" s="511">
        <v>1</v>
      </c>
      <c r="L167" s="401" t="str">
        <f>mergeValue(A167) &amp;"."&amp; mergeValue(B167)&amp;"."&amp; mergeValue(C167)&amp;"."&amp; mergeValue(D167)&amp;"."&amp; mergeValue(E167)&amp;"."&amp; mergeValue(F167)&amp;"."&amp; mergeValue(G167)</f>
        <v>1.1.1.1.1.1.1</v>
      </c>
      <c r="M167" s="527"/>
      <c r="N167" s="438"/>
      <c r="O167" s="533"/>
      <c r="P167" s="427"/>
      <c r="Q167" s="427"/>
      <c r="R167" s="675"/>
      <c r="S167" s="677" t="s">
        <v>83</v>
      </c>
      <c r="T167" s="675"/>
      <c r="U167" s="677" t="s">
        <v>83</v>
      </c>
      <c r="V167" s="435"/>
      <c r="W167" s="687" t="s">
        <v>721</v>
      </c>
      <c r="X167" s="173" t="str">
        <f>strCheckDate(O168:V168)</f>
        <v/>
      </c>
      <c r="Y167" s="182"/>
      <c r="Z167" s="182" t="str">
        <f>IF(M167="","",M167 )</f>
        <v/>
      </c>
      <c r="AA167" s="182"/>
      <c r="AB167" s="182"/>
      <c r="AC167" s="182"/>
      <c r="AD167" s="173"/>
      <c r="AE167" s="173"/>
      <c r="AF167" s="173"/>
      <c r="AG167" s="173"/>
    </row>
    <row r="168" spans="1:33" s="31" customFormat="1" ht="11.25" hidden="1" customHeight="1">
      <c r="A168" s="669"/>
      <c r="B168" s="669"/>
      <c r="C168" s="669"/>
      <c r="D168" s="669"/>
      <c r="E168" s="669"/>
      <c r="F168" s="669"/>
      <c r="G168" s="173"/>
      <c r="H168" s="173"/>
      <c r="I168" s="669"/>
      <c r="J168" s="669"/>
      <c r="K168" s="511"/>
      <c r="L168" s="244"/>
      <c r="M168" s="450"/>
      <c r="N168" s="438"/>
      <c r="O168" s="437"/>
      <c r="P168" s="427"/>
      <c r="Q168" s="437" t="str">
        <f>R167 &amp; "-" &amp; T167</f>
        <v>-</v>
      </c>
      <c r="R168" s="676"/>
      <c r="S168" s="677"/>
      <c r="T168" s="676"/>
      <c r="U168" s="677"/>
      <c r="V168" s="435"/>
      <c r="W168" s="688"/>
      <c r="X168" s="173"/>
      <c r="Y168" s="173"/>
      <c r="Z168" s="173"/>
      <c r="AA168" s="173"/>
      <c r="AB168" s="173"/>
      <c r="AC168" s="173"/>
      <c r="AD168" s="173"/>
      <c r="AE168" s="173"/>
      <c r="AF168" s="173"/>
      <c r="AG168" s="173"/>
    </row>
    <row r="169" spans="1:33" ht="15" customHeight="1">
      <c r="A169" s="669"/>
      <c r="B169" s="669"/>
      <c r="C169" s="669"/>
      <c r="D169" s="669"/>
      <c r="E169" s="669"/>
      <c r="F169" s="669"/>
      <c r="G169" s="283"/>
      <c r="H169" s="173"/>
      <c r="I169" s="669"/>
      <c r="J169" s="669"/>
      <c r="K169" s="510"/>
      <c r="L169" s="415"/>
      <c r="M169" s="424" t="s">
        <v>24</v>
      </c>
      <c r="N169" s="420"/>
      <c r="O169" s="416"/>
      <c r="P169" s="416"/>
      <c r="Q169" s="416"/>
      <c r="R169" s="431"/>
      <c r="S169" s="141"/>
      <c r="T169" s="428"/>
      <c r="U169" s="420"/>
      <c r="V169" s="425"/>
      <c r="W169" s="689"/>
      <c r="X169" s="175"/>
      <c r="Y169" s="175"/>
      <c r="Z169" s="175"/>
      <c r="AA169" s="175"/>
      <c r="AB169" s="175"/>
      <c r="AC169" s="175"/>
      <c r="AD169" s="175"/>
      <c r="AE169" s="175"/>
      <c r="AF169" s="175"/>
      <c r="AG169" s="175"/>
    </row>
    <row r="170" spans="1:33" ht="15" customHeight="1">
      <c r="A170" s="669"/>
      <c r="B170" s="669"/>
      <c r="C170" s="669"/>
      <c r="D170" s="669"/>
      <c r="E170" s="669"/>
      <c r="F170" s="283"/>
      <c r="G170" s="283"/>
      <c r="H170" s="173"/>
      <c r="I170" s="669"/>
      <c r="J170" s="283"/>
      <c r="K170" s="510"/>
      <c r="L170" s="415"/>
      <c r="M170" s="423" t="s">
        <v>10</v>
      </c>
      <c r="N170" s="130"/>
      <c r="O170" s="416"/>
      <c r="P170" s="416"/>
      <c r="Q170" s="416"/>
      <c r="R170" s="431"/>
      <c r="S170" s="141"/>
      <c r="T170" s="428"/>
      <c r="U170" s="130"/>
      <c r="V170" s="141"/>
      <c r="W170" s="425"/>
      <c r="X170" s="175"/>
      <c r="Y170" s="175"/>
      <c r="Z170" s="175"/>
      <c r="AA170" s="175"/>
      <c r="AB170" s="175"/>
      <c r="AC170" s="175"/>
      <c r="AD170" s="175"/>
      <c r="AE170" s="175"/>
      <c r="AF170" s="175"/>
      <c r="AG170" s="175"/>
    </row>
    <row r="171" spans="1:33" ht="15" customHeight="1">
      <c r="A171" s="669"/>
      <c r="B171" s="669"/>
      <c r="C171" s="669"/>
      <c r="D171" s="669"/>
      <c r="E171" s="509"/>
      <c r="F171" s="283"/>
      <c r="G171" s="283"/>
      <c r="H171" s="283"/>
      <c r="I171" s="505"/>
      <c r="J171" s="73"/>
      <c r="K171" s="508"/>
      <c r="L171" s="415"/>
      <c r="M171" s="420" t="s">
        <v>11</v>
      </c>
      <c r="N171" s="129"/>
      <c r="O171" s="416"/>
      <c r="P171" s="416"/>
      <c r="Q171" s="416"/>
      <c r="R171" s="431"/>
      <c r="S171" s="141"/>
      <c r="T171" s="428"/>
      <c r="U171" s="129"/>
      <c r="V171" s="141"/>
      <c r="W171" s="425"/>
      <c r="X171" s="175"/>
      <c r="Y171" s="175"/>
      <c r="Z171" s="175"/>
      <c r="AA171" s="175"/>
      <c r="AB171" s="175"/>
      <c r="AC171" s="175"/>
      <c r="AD171" s="175"/>
      <c r="AE171" s="175"/>
      <c r="AF171" s="175"/>
      <c r="AG171" s="175"/>
    </row>
    <row r="172" spans="1:33" ht="15" customHeight="1">
      <c r="A172" s="669"/>
      <c r="B172" s="669"/>
      <c r="C172" s="669"/>
      <c r="D172" s="509"/>
      <c r="E172" s="509"/>
      <c r="F172" s="283"/>
      <c r="G172" s="283"/>
      <c r="H172" s="283"/>
      <c r="I172" s="505"/>
      <c r="J172" s="73"/>
      <c r="K172" s="508"/>
      <c r="L172" s="415"/>
      <c r="M172" s="130" t="s">
        <v>16</v>
      </c>
      <c r="N172" s="129"/>
      <c r="O172" s="416"/>
      <c r="P172" s="416"/>
      <c r="Q172" s="416"/>
      <c r="R172" s="431"/>
      <c r="S172" s="141"/>
      <c r="T172" s="428"/>
      <c r="U172" s="129"/>
      <c r="V172" s="141"/>
      <c r="W172" s="425"/>
      <c r="X172" s="175"/>
      <c r="Y172" s="175"/>
      <c r="Z172" s="175"/>
      <c r="AA172" s="175"/>
      <c r="AB172" s="175"/>
      <c r="AC172" s="175"/>
      <c r="AD172" s="175"/>
      <c r="AE172" s="175"/>
      <c r="AF172" s="175"/>
      <c r="AG172" s="175"/>
    </row>
    <row r="173" spans="1:33" ht="15" customHeight="1">
      <c r="A173" s="669"/>
      <c r="B173" s="669"/>
      <c r="C173" s="509"/>
      <c r="D173" s="509"/>
      <c r="E173" s="509"/>
      <c r="F173" s="509"/>
      <c r="G173" s="514"/>
      <c r="H173" s="505"/>
      <c r="I173" s="512"/>
      <c r="J173" s="73"/>
      <c r="K173" s="513"/>
      <c r="L173" s="415"/>
      <c r="M173" s="129" t="s">
        <v>17</v>
      </c>
      <c r="N173" s="129"/>
      <c r="O173" s="416"/>
      <c r="P173" s="416"/>
      <c r="Q173" s="416"/>
      <c r="R173" s="431"/>
      <c r="S173" s="141"/>
      <c r="T173" s="428"/>
      <c r="U173" s="129"/>
      <c r="V173" s="141"/>
      <c r="W173" s="425"/>
      <c r="X173" s="175"/>
      <c r="Y173" s="175"/>
      <c r="Z173" s="175"/>
      <c r="AA173" s="175"/>
      <c r="AB173" s="175"/>
      <c r="AC173" s="175"/>
      <c r="AD173" s="175"/>
      <c r="AE173" s="175"/>
      <c r="AF173" s="175"/>
      <c r="AG173" s="175"/>
    </row>
    <row r="174" spans="1:33" ht="15" customHeight="1">
      <c r="A174" s="669"/>
      <c r="B174" s="509"/>
      <c r="C174" s="509"/>
      <c r="D174" s="509"/>
      <c r="E174" s="509"/>
      <c r="F174" s="509"/>
      <c r="G174" s="514"/>
      <c r="H174" s="505"/>
      <c r="I174" s="505"/>
      <c r="J174" s="73"/>
      <c r="K174" s="508"/>
      <c r="L174" s="415"/>
      <c r="M174" s="135" t="s">
        <v>18</v>
      </c>
      <c r="N174" s="129"/>
      <c r="O174" s="416"/>
      <c r="P174" s="416"/>
      <c r="Q174" s="416"/>
      <c r="R174" s="431"/>
      <c r="S174" s="141"/>
      <c r="T174" s="428"/>
      <c r="U174" s="129"/>
      <c r="V174" s="141"/>
      <c r="W174" s="425"/>
      <c r="X174" s="175"/>
      <c r="Y174" s="175"/>
      <c r="Z174" s="175"/>
      <c r="AA174" s="175"/>
      <c r="AB174" s="175"/>
      <c r="AC174" s="175"/>
      <c r="AD174" s="175"/>
      <c r="AE174" s="175"/>
      <c r="AF174" s="175"/>
      <c r="AG174" s="175"/>
    </row>
    <row r="175" spans="1:33" ht="15" customHeight="1">
      <c r="L175" s="415"/>
      <c r="M175" s="144" t="s">
        <v>308</v>
      </c>
      <c r="N175" s="129"/>
      <c r="O175" s="416"/>
      <c r="P175" s="416"/>
      <c r="Q175" s="416"/>
      <c r="R175" s="431"/>
      <c r="S175" s="141"/>
      <c r="T175" s="428"/>
      <c r="U175" s="129"/>
      <c r="V175" s="416"/>
      <c r="W175" s="416"/>
      <c r="X175" s="416"/>
      <c r="Y175" s="431"/>
      <c r="Z175" s="141"/>
      <c r="AA175" s="428"/>
      <c r="AB175" s="129"/>
      <c r="AC175" s="141"/>
      <c r="AD175" s="425"/>
      <c r="AE175" s="175"/>
      <c r="AF175" s="175"/>
      <c r="AG175" s="175"/>
    </row>
    <row r="177" spans="1:47" s="30" customFormat="1" ht="17.100000000000001" customHeight="1">
      <c r="G177" s="30" t="s">
        <v>12</v>
      </c>
      <c r="I177" s="30" t="s">
        <v>207</v>
      </c>
      <c r="AD177" s="137"/>
    </row>
    <row r="178" spans="1:47" ht="17.100000000000001" customHeight="1">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row>
    <row r="179" spans="1:47" s="31" customFormat="1" ht="22.5">
      <c r="A179" s="669">
        <v>1</v>
      </c>
      <c r="B179" s="173"/>
      <c r="C179" s="173"/>
      <c r="D179" s="173"/>
      <c r="E179" s="173"/>
      <c r="F179" s="173"/>
      <c r="G179" s="184"/>
      <c r="H179" s="184"/>
      <c r="I179" s="194"/>
      <c r="J179" s="74"/>
      <c r="K179" s="74"/>
      <c r="L179" s="401">
        <f>mergeValue(A179)</f>
        <v>1</v>
      </c>
      <c r="M179" s="449" t="s">
        <v>19</v>
      </c>
      <c r="N179" s="436"/>
      <c r="O179" s="764"/>
      <c r="P179" s="765"/>
      <c r="Q179" s="765"/>
      <c r="R179" s="765"/>
      <c r="S179" s="765"/>
      <c r="T179" s="765"/>
      <c r="U179" s="765"/>
      <c r="V179" s="765"/>
      <c r="W179" s="766"/>
      <c r="X179" s="169" t="s">
        <v>718</v>
      </c>
      <c r="Y179" s="173"/>
      <c r="Z179" s="173"/>
      <c r="AA179" s="173"/>
      <c r="AB179" s="173"/>
      <c r="AC179" s="173"/>
      <c r="AD179" s="173"/>
      <c r="AE179" s="173"/>
      <c r="AF179" s="173"/>
      <c r="AG179" s="173"/>
    </row>
    <row r="180" spans="1:47" s="31" customFormat="1" ht="22.5">
      <c r="A180" s="669"/>
      <c r="B180" s="669">
        <v>1</v>
      </c>
      <c r="C180" s="173"/>
      <c r="D180" s="173"/>
      <c r="E180" s="173"/>
      <c r="F180" s="173"/>
      <c r="G180" s="514"/>
      <c r="H180" s="283"/>
      <c r="I180" s="517"/>
      <c r="J180" s="39"/>
      <c r="L180" s="401" t="str">
        <f>mergeValue(A180) &amp;"."&amp; mergeValue(B180)</f>
        <v>1.1</v>
      </c>
      <c r="M180" s="417" t="s">
        <v>15</v>
      </c>
      <c r="N180" s="436"/>
      <c r="O180" s="764"/>
      <c r="P180" s="765"/>
      <c r="Q180" s="765"/>
      <c r="R180" s="765"/>
      <c r="S180" s="765"/>
      <c r="T180" s="765"/>
      <c r="U180" s="765"/>
      <c r="V180" s="765"/>
      <c r="W180" s="766"/>
      <c r="X180" s="169" t="s">
        <v>459</v>
      </c>
      <c r="Y180" s="173"/>
      <c r="Z180" s="173"/>
      <c r="AA180" s="173"/>
      <c r="AB180" s="173"/>
      <c r="AC180" s="173"/>
      <c r="AD180" s="173"/>
      <c r="AE180" s="173"/>
      <c r="AF180" s="173"/>
      <c r="AG180" s="173"/>
    </row>
    <row r="181" spans="1:47" s="31" customFormat="1" ht="22.5">
      <c r="A181" s="669"/>
      <c r="B181" s="669"/>
      <c r="C181" s="669">
        <v>1</v>
      </c>
      <c r="D181" s="173"/>
      <c r="E181" s="173"/>
      <c r="F181" s="173"/>
      <c r="G181" s="514"/>
      <c r="H181" s="283"/>
      <c r="I181" s="108"/>
      <c r="J181" s="39"/>
      <c r="L181" s="401" t="str">
        <f>mergeValue(A181) &amp;"."&amp; mergeValue(B181)&amp;"."&amp; mergeValue(C181)</f>
        <v>1.1.1</v>
      </c>
      <c r="M181" s="418" t="s">
        <v>7</v>
      </c>
      <c r="N181" s="436"/>
      <c r="O181" s="764"/>
      <c r="P181" s="765"/>
      <c r="Q181" s="765"/>
      <c r="R181" s="765"/>
      <c r="S181" s="765"/>
      <c r="T181" s="765"/>
      <c r="U181" s="765"/>
      <c r="V181" s="765"/>
      <c r="W181" s="766"/>
      <c r="X181" s="169" t="s">
        <v>600</v>
      </c>
      <c r="Y181" s="173"/>
      <c r="Z181" s="173"/>
      <c r="AA181" s="173"/>
      <c r="AB181" s="173"/>
      <c r="AC181" s="173"/>
      <c r="AD181" s="173"/>
      <c r="AE181" s="173"/>
      <c r="AF181" s="173"/>
      <c r="AG181" s="173"/>
    </row>
    <row r="182" spans="1:47" s="31" customFormat="1" ht="22.5">
      <c r="A182" s="669"/>
      <c r="B182" s="669"/>
      <c r="C182" s="669"/>
      <c r="D182" s="669">
        <v>1</v>
      </c>
      <c r="E182" s="173"/>
      <c r="F182" s="173"/>
      <c r="G182" s="514"/>
      <c r="H182" s="283"/>
      <c r="I182" s="108"/>
      <c r="J182" s="516"/>
      <c r="L182" s="401" t="str">
        <f>mergeValue(A182) &amp;"."&amp; mergeValue(B182)&amp;"."&amp; mergeValue(C182)&amp;"."&amp; mergeValue(D182)</f>
        <v>1.1.1.1</v>
      </c>
      <c r="M182" s="419" t="s">
        <v>21</v>
      </c>
      <c r="N182" s="436"/>
      <c r="O182" s="764"/>
      <c r="P182" s="765"/>
      <c r="Q182" s="765"/>
      <c r="R182" s="765"/>
      <c r="S182" s="765"/>
      <c r="T182" s="765"/>
      <c r="U182" s="765"/>
      <c r="V182" s="765"/>
      <c r="W182" s="766"/>
      <c r="X182" s="463" t="s">
        <v>623</v>
      </c>
      <c r="Y182" s="173"/>
      <c r="Z182" s="173"/>
      <c r="AA182" s="173"/>
      <c r="AB182" s="173"/>
      <c r="AC182" s="173"/>
      <c r="AD182" s="173"/>
      <c r="AE182" s="173"/>
      <c r="AF182" s="173"/>
      <c r="AG182" s="173"/>
    </row>
    <row r="183" spans="1:47" s="31" customFormat="1" ht="56.25" customHeight="1">
      <c r="A183" s="669"/>
      <c r="B183" s="669"/>
      <c r="C183" s="669"/>
      <c r="D183" s="669"/>
      <c r="E183" s="173">
        <v>1</v>
      </c>
      <c r="F183" s="173"/>
      <c r="G183" s="514"/>
      <c r="H183" s="283"/>
      <c r="I183" s="108"/>
      <c r="J183" s="516"/>
      <c r="K183" s="197"/>
      <c r="L183" s="401" t="str">
        <f>mergeValue(A183) &amp;"."&amp; mergeValue(B183)&amp;"."&amp; mergeValue(C183)&amp;"."&amp; mergeValue(D183)&amp;"."&amp; mergeValue(E183)</f>
        <v>1.1.1.1.1</v>
      </c>
      <c r="M183" s="529"/>
      <c r="N183" s="104"/>
      <c r="O183" s="531"/>
      <c r="P183" s="532"/>
      <c r="Q183" s="471"/>
      <c r="R183" s="471"/>
      <c r="S183" s="536"/>
      <c r="T183" s="378" t="s">
        <v>83</v>
      </c>
      <c r="U183" s="536"/>
      <c r="V183" s="378" t="s">
        <v>83</v>
      </c>
      <c r="W183" s="482"/>
      <c r="X183" s="687" t="s">
        <v>748</v>
      </c>
      <c r="Y183" s="173" t="str">
        <f>strCheckDateTwo(N183:W183)</f>
        <v/>
      </c>
      <c r="Z183" s="173"/>
      <c r="AA183" s="173"/>
      <c r="AB183" s="173"/>
      <c r="AC183" s="173"/>
      <c r="AD183" s="173"/>
      <c r="AE183" s="173"/>
      <c r="AF183" s="173"/>
      <c r="AG183" s="173"/>
    </row>
    <row r="184" spans="1:47" s="31" customFormat="1" ht="14.25" hidden="1" customHeight="1">
      <c r="A184" s="669"/>
      <c r="B184" s="669"/>
      <c r="C184" s="669"/>
      <c r="D184" s="669"/>
      <c r="E184" s="173"/>
      <c r="F184" s="173"/>
      <c r="G184" s="514"/>
      <c r="H184" s="283"/>
      <c r="I184" s="108"/>
      <c r="J184" s="516"/>
      <c r="K184" s="197"/>
      <c r="L184" s="400"/>
      <c r="M184" s="426"/>
      <c r="N184" s="450"/>
      <c r="O184" s="450"/>
      <c r="P184" s="450"/>
      <c r="Q184" s="450"/>
      <c r="R184" s="437" t="str">
        <f>S183 &amp; "-" &amp; U183</f>
        <v>-</v>
      </c>
      <c r="S184" s="405"/>
      <c r="T184" s="438"/>
      <c r="U184" s="405"/>
      <c r="V184" s="450"/>
      <c r="W184" s="450"/>
      <c r="X184" s="688"/>
      <c r="Y184" s="173"/>
      <c r="Z184" s="173"/>
      <c r="AA184" s="173"/>
      <c r="AB184" s="173"/>
      <c r="AC184" s="173"/>
      <c r="AD184" s="173"/>
      <c r="AE184" s="173"/>
      <c r="AF184" s="173"/>
      <c r="AG184" s="173"/>
    </row>
    <row r="185" spans="1:47" s="31" customFormat="1" ht="15" customHeight="1">
      <c r="A185" s="669"/>
      <c r="B185" s="669"/>
      <c r="C185" s="669"/>
      <c r="D185" s="669"/>
      <c r="E185" s="173"/>
      <c r="F185" s="173"/>
      <c r="G185" s="514"/>
      <c r="H185" s="283"/>
      <c r="I185" s="108"/>
      <c r="J185" s="516"/>
      <c r="K185" s="197"/>
      <c r="L185" s="415"/>
      <c r="M185" s="420" t="s">
        <v>5</v>
      </c>
      <c r="N185" s="129"/>
      <c r="O185" s="416"/>
      <c r="P185" s="416"/>
      <c r="Q185" s="416"/>
      <c r="R185" s="416"/>
      <c r="S185" s="431"/>
      <c r="T185" s="141"/>
      <c r="U185" s="428"/>
      <c r="V185" s="129"/>
      <c r="W185" s="129"/>
      <c r="X185" s="689"/>
      <c r="Y185" s="173"/>
      <c r="Z185" s="173"/>
      <c r="AA185" s="173"/>
      <c r="AB185" s="173"/>
      <c r="AC185" s="173"/>
      <c r="AD185" s="173"/>
      <c r="AE185" s="173"/>
      <c r="AF185" s="173"/>
      <c r="AG185" s="173"/>
    </row>
    <row r="186" spans="1:47" ht="15" customHeight="1">
      <c r="A186" s="669"/>
      <c r="B186" s="669"/>
      <c r="C186" s="669"/>
      <c r="D186" s="509"/>
      <c r="E186" s="509"/>
      <c r="F186" s="509"/>
      <c r="G186" s="514"/>
      <c r="H186" s="509"/>
      <c r="I186" s="108"/>
      <c r="J186" s="73"/>
      <c r="K186" s="2"/>
      <c r="L186" s="415"/>
      <c r="M186" s="130" t="s">
        <v>16</v>
      </c>
      <c r="N186" s="129"/>
      <c r="O186" s="416"/>
      <c r="P186" s="416"/>
      <c r="Q186" s="416"/>
      <c r="R186" s="416"/>
      <c r="S186" s="431"/>
      <c r="T186" s="141"/>
      <c r="U186" s="428"/>
      <c r="V186" s="129"/>
      <c r="W186" s="141"/>
      <c r="X186" s="425"/>
      <c r="Y186" s="175"/>
      <c r="Z186" s="175"/>
      <c r="AA186" s="175"/>
      <c r="AB186" s="175"/>
      <c r="AC186" s="175"/>
      <c r="AD186" s="175"/>
      <c r="AE186" s="175"/>
      <c r="AF186" s="175"/>
      <c r="AG186" s="175"/>
    </row>
    <row r="187" spans="1:47" ht="15" customHeight="1">
      <c r="A187" s="669"/>
      <c r="B187" s="669"/>
      <c r="C187" s="509"/>
      <c r="D187" s="509"/>
      <c r="E187" s="509"/>
      <c r="F187" s="509"/>
      <c r="G187" s="514"/>
      <c r="H187" s="509"/>
      <c r="I187" s="505"/>
      <c r="J187" s="73"/>
      <c r="K187" s="2"/>
      <c r="L187" s="415"/>
      <c r="M187" s="129" t="s">
        <v>17</v>
      </c>
      <c r="N187" s="129"/>
      <c r="O187" s="416"/>
      <c r="P187" s="416"/>
      <c r="Q187" s="416"/>
      <c r="R187" s="416"/>
      <c r="S187" s="431"/>
      <c r="T187" s="141"/>
      <c r="U187" s="428"/>
      <c r="V187" s="129"/>
      <c r="W187" s="141"/>
      <c r="X187" s="425"/>
      <c r="Y187" s="175"/>
      <c r="Z187" s="175"/>
      <c r="AA187" s="175"/>
      <c r="AB187" s="175"/>
      <c r="AC187" s="175"/>
      <c r="AD187" s="175"/>
      <c r="AE187" s="175"/>
      <c r="AF187" s="175"/>
      <c r="AG187" s="175"/>
    </row>
    <row r="188" spans="1:47" ht="15" customHeight="1">
      <c r="A188" s="669"/>
      <c r="B188" s="509"/>
      <c r="C188" s="509"/>
      <c r="D188" s="509"/>
      <c r="E188" s="509"/>
      <c r="F188" s="509"/>
      <c r="G188" s="514"/>
      <c r="H188" s="509"/>
      <c r="I188" s="505"/>
      <c r="J188" s="73"/>
      <c r="K188" s="2"/>
      <c r="L188" s="415"/>
      <c r="M188" s="135" t="s">
        <v>18</v>
      </c>
      <c r="N188" s="129"/>
      <c r="O188" s="416"/>
      <c r="P188" s="416"/>
      <c r="Q188" s="416"/>
      <c r="R188" s="416"/>
      <c r="S188" s="431"/>
      <c r="T188" s="141"/>
      <c r="U188" s="428"/>
      <c r="V188" s="129"/>
      <c r="W188" s="141"/>
      <c r="X188" s="425"/>
      <c r="Y188" s="175"/>
      <c r="Z188" s="175"/>
      <c r="AA188" s="175"/>
      <c r="AB188" s="175"/>
      <c r="AC188" s="175"/>
      <c r="AD188" s="175"/>
      <c r="AE188" s="175"/>
      <c r="AF188" s="175"/>
      <c r="AG188" s="175"/>
    </row>
    <row r="189" spans="1:47" ht="15" customHeight="1">
      <c r="G189" s="136"/>
      <c r="H189" s="2"/>
      <c r="I189" s="480"/>
      <c r="J189" s="73"/>
      <c r="L189" s="415"/>
      <c r="M189" s="144" t="s">
        <v>308</v>
      </c>
      <c r="N189" s="129"/>
      <c r="O189" s="416"/>
      <c r="P189" s="416"/>
      <c r="Q189" s="416"/>
      <c r="R189" s="416"/>
      <c r="S189" s="431"/>
      <c r="T189" s="141"/>
      <c r="U189" s="428"/>
      <c r="V189" s="129"/>
      <c r="W189" s="141"/>
      <c r="X189" s="425"/>
      <c r="Y189" s="175"/>
      <c r="Z189" s="175"/>
      <c r="AA189" s="175"/>
      <c r="AB189" s="175"/>
      <c r="AC189" s="175"/>
      <c r="AD189" s="175"/>
      <c r="AE189" s="175"/>
      <c r="AF189" s="175"/>
      <c r="AG189" s="175"/>
    </row>
    <row r="190" spans="1:47" ht="15" customHeight="1">
      <c r="G190" s="136"/>
      <c r="H190" s="2"/>
      <c r="I190" s="2"/>
      <c r="J190" s="73"/>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175"/>
      <c r="AM190" s="175"/>
      <c r="AN190" s="175"/>
      <c r="AO190" s="175"/>
      <c r="AP190" s="175"/>
      <c r="AQ190" s="175"/>
      <c r="AR190" s="175"/>
      <c r="AS190" s="175"/>
      <c r="AT190" s="175"/>
      <c r="AU190" s="175"/>
    </row>
    <row r="191" spans="1:47" s="30" customFormat="1" ht="17.100000000000001" customHeight="1">
      <c r="G191" s="30" t="s">
        <v>12</v>
      </c>
      <c r="I191" s="30" t="s">
        <v>208</v>
      </c>
      <c r="T191" s="137"/>
    </row>
    <row r="192" spans="1:47" ht="17.100000000000001" customHeight="1">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row>
    <row r="193" spans="1:46" s="31" customFormat="1" ht="22.5">
      <c r="A193" s="669">
        <v>1</v>
      </c>
      <c r="B193" s="173"/>
      <c r="C193" s="173"/>
      <c r="D193" s="173"/>
      <c r="E193" s="173"/>
      <c r="F193" s="173"/>
      <c r="G193" s="184"/>
      <c r="H193" s="184"/>
      <c r="I193" s="194"/>
      <c r="J193" s="74"/>
      <c r="K193" s="74"/>
      <c r="L193" s="401">
        <f>mergeValue(A193)</f>
        <v>1</v>
      </c>
      <c r="M193" s="449" t="s">
        <v>19</v>
      </c>
      <c r="N193" s="775"/>
      <c r="O193" s="776"/>
      <c r="P193" s="776"/>
      <c r="Q193" s="776"/>
      <c r="R193" s="776"/>
      <c r="S193" s="776"/>
      <c r="T193" s="776"/>
      <c r="U193" s="776"/>
      <c r="V193" s="776"/>
      <c r="W193" s="776"/>
      <c r="X193" s="776"/>
      <c r="Y193" s="776"/>
      <c r="Z193" s="776"/>
      <c r="AA193" s="776"/>
      <c r="AB193" s="776"/>
      <c r="AC193" s="776"/>
      <c r="AD193" s="776"/>
      <c r="AE193" s="776"/>
      <c r="AF193" s="777"/>
      <c r="AG193" s="169" t="s">
        <v>718</v>
      </c>
      <c r="AH193" s="173"/>
      <c r="AI193" s="173"/>
      <c r="AJ193" s="173"/>
      <c r="AK193" s="173"/>
      <c r="AL193" s="173"/>
      <c r="AM193" s="173"/>
      <c r="AN193" s="173"/>
      <c r="AO193" s="173"/>
      <c r="AP193" s="173"/>
      <c r="AQ193" s="173"/>
      <c r="AR193" s="173"/>
    </row>
    <row r="194" spans="1:46" s="31" customFormat="1" ht="22.5">
      <c r="A194" s="669"/>
      <c r="B194" s="669">
        <v>1</v>
      </c>
      <c r="C194" s="173"/>
      <c r="D194" s="173"/>
      <c r="E194" s="173"/>
      <c r="F194" s="173"/>
      <c r="G194" s="439"/>
      <c r="H194" s="283"/>
      <c r="I194" s="517"/>
      <c r="J194" s="39"/>
      <c r="L194" s="401" t="str">
        <f>mergeValue(A194) &amp;"."&amp; mergeValue(B194)</f>
        <v>1.1</v>
      </c>
      <c r="M194" s="417" t="s">
        <v>15</v>
      </c>
      <c r="N194" s="778"/>
      <c r="O194" s="779"/>
      <c r="P194" s="779"/>
      <c r="Q194" s="779"/>
      <c r="R194" s="779"/>
      <c r="S194" s="779"/>
      <c r="T194" s="779"/>
      <c r="U194" s="779"/>
      <c r="V194" s="779"/>
      <c r="W194" s="779"/>
      <c r="X194" s="779"/>
      <c r="Y194" s="779"/>
      <c r="Z194" s="779"/>
      <c r="AA194" s="779"/>
      <c r="AB194" s="779"/>
      <c r="AC194" s="779"/>
      <c r="AD194" s="779"/>
      <c r="AE194" s="779"/>
      <c r="AF194" s="780"/>
      <c r="AG194" s="169" t="s">
        <v>459</v>
      </c>
      <c r="AH194" s="173"/>
      <c r="AI194" s="173"/>
      <c r="AJ194" s="173"/>
      <c r="AK194" s="173"/>
      <c r="AL194" s="173"/>
      <c r="AM194" s="173"/>
      <c r="AN194" s="173"/>
      <c r="AO194" s="173"/>
      <c r="AP194" s="173"/>
      <c r="AQ194" s="173"/>
      <c r="AR194" s="173"/>
    </row>
    <row r="195" spans="1:46" s="31" customFormat="1" ht="22.5">
      <c r="A195" s="669"/>
      <c r="B195" s="669"/>
      <c r="C195" s="669">
        <v>1</v>
      </c>
      <c r="D195" s="173"/>
      <c r="E195" s="173"/>
      <c r="F195" s="173"/>
      <c r="G195" s="439"/>
      <c r="H195" s="283"/>
      <c r="I195" s="517"/>
      <c r="J195" s="39"/>
      <c r="L195" s="401" t="str">
        <f>mergeValue(A195) &amp;"."&amp; mergeValue(B195)&amp;"."&amp; mergeValue(C195)</f>
        <v>1.1.1</v>
      </c>
      <c r="M195" s="418" t="s">
        <v>7</v>
      </c>
      <c r="N195" s="778"/>
      <c r="O195" s="779"/>
      <c r="P195" s="779"/>
      <c r="Q195" s="779"/>
      <c r="R195" s="779"/>
      <c r="S195" s="779"/>
      <c r="T195" s="779"/>
      <c r="U195" s="779"/>
      <c r="V195" s="779"/>
      <c r="W195" s="779"/>
      <c r="X195" s="779"/>
      <c r="Y195" s="779"/>
      <c r="Z195" s="779"/>
      <c r="AA195" s="779"/>
      <c r="AB195" s="779"/>
      <c r="AC195" s="779"/>
      <c r="AD195" s="779"/>
      <c r="AE195" s="779"/>
      <c r="AF195" s="780"/>
      <c r="AG195" s="169" t="s">
        <v>600</v>
      </c>
      <c r="AH195" s="173"/>
      <c r="AI195" s="173"/>
      <c r="AJ195" s="173"/>
      <c r="AK195" s="173"/>
      <c r="AL195" s="173"/>
      <c r="AM195" s="173"/>
      <c r="AN195" s="173"/>
      <c r="AO195" s="173"/>
      <c r="AP195" s="173"/>
      <c r="AQ195" s="173"/>
      <c r="AR195" s="173"/>
    </row>
    <row r="196" spans="1:46" s="31" customFormat="1" ht="15" customHeight="1">
      <c r="A196" s="669"/>
      <c r="B196" s="669"/>
      <c r="C196" s="669"/>
      <c r="D196" s="669">
        <v>1</v>
      </c>
      <c r="E196" s="173"/>
      <c r="F196" s="173"/>
      <c r="G196" s="439"/>
      <c r="H196" s="283"/>
      <c r="I196" s="517"/>
      <c r="J196" s="39"/>
      <c r="L196" s="401" t="str">
        <f>mergeValue(A196) &amp;"."&amp; mergeValue(B196)&amp;"."&amp; mergeValue(C196)&amp;"."&amp; mergeValue(D196)</f>
        <v>1.1.1.1</v>
      </c>
      <c r="M196" s="419" t="s">
        <v>21</v>
      </c>
      <c r="N196" s="778"/>
      <c r="O196" s="779"/>
      <c r="P196" s="779"/>
      <c r="Q196" s="779"/>
      <c r="R196" s="779"/>
      <c r="S196" s="779"/>
      <c r="T196" s="779"/>
      <c r="U196" s="779"/>
      <c r="V196" s="779"/>
      <c r="W196" s="779"/>
      <c r="X196" s="779"/>
      <c r="Y196" s="779"/>
      <c r="Z196" s="779"/>
      <c r="AA196" s="779"/>
      <c r="AB196" s="779"/>
      <c r="AC196" s="779"/>
      <c r="AD196" s="779"/>
      <c r="AE196" s="779"/>
      <c r="AF196" s="780"/>
      <c r="AG196" s="169" t="s">
        <v>623</v>
      </c>
      <c r="AH196" s="173"/>
      <c r="AI196" s="173"/>
      <c r="AJ196" s="173"/>
      <c r="AK196" s="173"/>
      <c r="AL196" s="173"/>
      <c r="AM196" s="173"/>
      <c r="AN196" s="173"/>
      <c r="AO196" s="173"/>
      <c r="AP196" s="173"/>
      <c r="AQ196" s="173"/>
      <c r="AR196" s="173"/>
    </row>
    <row r="197" spans="1:46" s="31" customFormat="1" ht="17.100000000000001" customHeight="1">
      <c r="A197" s="669"/>
      <c r="B197" s="669"/>
      <c r="C197" s="669"/>
      <c r="D197" s="669"/>
      <c r="E197" s="669">
        <v>1</v>
      </c>
      <c r="F197" s="173"/>
      <c r="G197" s="439"/>
      <c r="H197" s="283"/>
      <c r="I197" s="409"/>
      <c r="J197" s="519"/>
      <c r="K197" s="628"/>
      <c r="L197" s="729" t="str">
        <f>mergeValue(A197) &amp;"."&amp; mergeValue(B197)&amp;"."&amp; mergeValue(C197)&amp;"."&amp; mergeValue(D197)&amp;"."&amp; mergeValue(E197)</f>
        <v>1.1.1.1.1</v>
      </c>
      <c r="M197" s="730"/>
      <c r="N197" s="677" t="s">
        <v>83</v>
      </c>
      <c r="O197" s="736"/>
      <c r="P197" s="734">
        <v>1</v>
      </c>
      <c r="Q197" s="799"/>
      <c r="R197" s="677" t="s">
        <v>83</v>
      </c>
      <c r="S197" s="736"/>
      <c r="T197" s="734">
        <v>1</v>
      </c>
      <c r="U197" s="799"/>
      <c r="V197" s="677" t="s">
        <v>83</v>
      </c>
      <c r="W197" s="426"/>
      <c r="X197" s="94">
        <v>1</v>
      </c>
      <c r="Y197" s="540"/>
      <c r="Z197" s="471"/>
      <c r="AA197" s="471"/>
      <c r="AB197" s="675"/>
      <c r="AC197" s="677" t="s">
        <v>83</v>
      </c>
      <c r="AD197" s="675"/>
      <c r="AE197" s="677" t="s">
        <v>83</v>
      </c>
      <c r="AF197" s="435"/>
      <c r="AG197" s="731" t="s">
        <v>622</v>
      </c>
      <c r="AH197" s="173" t="str">
        <f>strCheckDate(Z198:AF198)</f>
        <v/>
      </c>
      <c r="AI197" s="182" t="str">
        <f>IF(AND(COUNTIF(AJ192:AJ192,AJ197)&gt;1,AJ197&lt;&gt;""),"ErrUnique:HasDoubleConn","")</f>
        <v/>
      </c>
      <c r="AJ197" s="182"/>
      <c r="AK197" s="182"/>
      <c r="AL197" s="182"/>
      <c r="AM197" s="182"/>
      <c r="AN197" s="182"/>
      <c r="AO197" s="173"/>
      <c r="AP197" s="173"/>
      <c r="AQ197" s="173"/>
      <c r="AR197" s="173"/>
    </row>
    <row r="198" spans="1:46" s="31" customFormat="1" ht="17.100000000000001" customHeight="1">
      <c r="A198" s="669"/>
      <c r="B198" s="669"/>
      <c r="C198" s="669"/>
      <c r="D198" s="669"/>
      <c r="E198" s="669"/>
      <c r="F198" s="173"/>
      <c r="G198" s="439"/>
      <c r="H198" s="283"/>
      <c r="I198" s="409"/>
      <c r="J198" s="519"/>
      <c r="K198" s="628"/>
      <c r="L198" s="729"/>
      <c r="M198" s="730"/>
      <c r="N198" s="677"/>
      <c r="O198" s="736"/>
      <c r="P198" s="734"/>
      <c r="Q198" s="799"/>
      <c r="R198" s="677"/>
      <c r="S198" s="736"/>
      <c r="T198" s="734"/>
      <c r="U198" s="799"/>
      <c r="V198" s="677"/>
      <c r="W198" s="441"/>
      <c r="X198" s="144"/>
      <c r="Y198" s="144"/>
      <c r="Z198" s="430"/>
      <c r="AA198" s="443" t="str">
        <f>AB197 &amp; "-" &amp; AD197</f>
        <v>-</v>
      </c>
      <c r="AB198" s="676"/>
      <c r="AC198" s="677"/>
      <c r="AD198" s="676"/>
      <c r="AE198" s="677"/>
      <c r="AF198" s="472"/>
      <c r="AG198" s="732"/>
      <c r="AH198" s="173"/>
      <c r="AI198" s="182"/>
      <c r="AJ198" s="182"/>
      <c r="AK198" s="182"/>
      <c r="AL198" s="182"/>
      <c r="AM198" s="182"/>
      <c r="AN198" s="182"/>
      <c r="AO198" s="173"/>
      <c r="AP198" s="173"/>
      <c r="AQ198" s="173"/>
      <c r="AR198" s="173"/>
    </row>
    <row r="199" spans="1:46" s="31" customFormat="1" ht="17.100000000000001" customHeight="1">
      <c r="A199" s="669"/>
      <c r="B199" s="669"/>
      <c r="C199" s="669"/>
      <c r="D199" s="669"/>
      <c r="E199" s="669"/>
      <c r="F199" s="173"/>
      <c r="G199" s="439"/>
      <c r="H199" s="283"/>
      <c r="I199" s="409"/>
      <c r="J199" s="519"/>
      <c r="K199" s="628"/>
      <c r="L199" s="729"/>
      <c r="M199" s="730"/>
      <c r="N199" s="677"/>
      <c r="O199" s="736"/>
      <c r="P199" s="734"/>
      <c r="Q199" s="799"/>
      <c r="R199" s="677"/>
      <c r="S199" s="442"/>
      <c r="T199" s="135"/>
      <c r="U199" s="144"/>
      <c r="V199" s="429"/>
      <c r="W199" s="429"/>
      <c r="X199" s="429"/>
      <c r="Y199" s="429"/>
      <c r="Z199" s="430"/>
      <c r="AA199" s="430"/>
      <c r="AB199" s="431"/>
      <c r="AC199" s="141"/>
      <c r="AD199" s="141"/>
      <c r="AE199" s="431"/>
      <c r="AF199" s="141"/>
      <c r="AG199" s="732"/>
      <c r="AH199" s="173"/>
      <c r="AI199" s="182"/>
      <c r="AJ199" s="182"/>
      <c r="AK199" s="182"/>
      <c r="AL199" s="182"/>
      <c r="AM199" s="182"/>
      <c r="AN199" s="182"/>
      <c r="AO199" s="173"/>
      <c r="AP199" s="173"/>
      <c r="AQ199" s="173"/>
      <c r="AR199" s="173"/>
    </row>
    <row r="200" spans="1:46" s="31" customFormat="1" ht="17.100000000000001" customHeight="1">
      <c r="A200" s="669"/>
      <c r="B200" s="669"/>
      <c r="C200" s="669"/>
      <c r="D200" s="669"/>
      <c r="E200" s="669"/>
      <c r="F200" s="173"/>
      <c r="G200" s="439"/>
      <c r="H200" s="283"/>
      <c r="I200" s="409"/>
      <c r="J200" s="519"/>
      <c r="K200" s="628"/>
      <c r="L200" s="729"/>
      <c r="M200" s="730"/>
      <c r="N200" s="677"/>
      <c r="O200" s="432"/>
      <c r="P200" s="434"/>
      <c r="Q200" s="433"/>
      <c r="R200" s="429"/>
      <c r="S200" s="429"/>
      <c r="T200" s="429"/>
      <c r="U200" s="429"/>
      <c r="V200" s="429"/>
      <c r="W200" s="429"/>
      <c r="X200" s="429"/>
      <c r="Y200" s="429"/>
      <c r="Z200" s="430"/>
      <c r="AA200" s="430"/>
      <c r="AB200" s="431"/>
      <c r="AC200" s="141"/>
      <c r="AD200" s="141"/>
      <c r="AE200" s="431"/>
      <c r="AF200" s="141"/>
      <c r="AG200" s="732"/>
      <c r="AH200" s="173"/>
      <c r="AI200" s="182"/>
      <c r="AJ200" s="182"/>
      <c r="AK200" s="182"/>
      <c r="AL200" s="182"/>
      <c r="AM200" s="182"/>
      <c r="AN200" s="182"/>
      <c r="AO200" s="173"/>
      <c r="AP200" s="173"/>
      <c r="AQ200" s="173"/>
      <c r="AR200" s="173"/>
    </row>
    <row r="201" spans="1:46" ht="15" customHeight="1">
      <c r="A201" s="669"/>
      <c r="B201" s="669"/>
      <c r="C201" s="669"/>
      <c r="D201" s="669"/>
      <c r="E201" s="509"/>
      <c r="F201" s="175"/>
      <c r="G201" s="175"/>
      <c r="H201" s="175"/>
      <c r="I201" s="409"/>
      <c r="J201" s="519"/>
      <c r="K201" s="2"/>
      <c r="L201" s="415"/>
      <c r="M201" s="420" t="s">
        <v>5</v>
      </c>
      <c r="N201" s="420"/>
      <c r="O201" s="420"/>
      <c r="P201" s="420"/>
      <c r="Q201" s="420"/>
      <c r="R201" s="420"/>
      <c r="S201" s="420"/>
      <c r="T201" s="420"/>
      <c r="U201" s="420"/>
      <c r="V201" s="420"/>
      <c r="W201" s="420"/>
      <c r="X201" s="420"/>
      <c r="Y201" s="420"/>
      <c r="Z201" s="420"/>
      <c r="AA201" s="420"/>
      <c r="AB201" s="420"/>
      <c r="AC201" s="420"/>
      <c r="AD201" s="420"/>
      <c r="AE201" s="420"/>
      <c r="AF201" s="420"/>
      <c r="AG201" s="733"/>
      <c r="AH201" s="175"/>
      <c r="AI201" s="175"/>
      <c r="AJ201" s="175"/>
      <c r="AK201" s="175"/>
      <c r="AL201" s="175"/>
      <c r="AM201" s="175"/>
      <c r="AN201" s="175"/>
      <c r="AO201" s="175"/>
      <c r="AP201" s="175"/>
      <c r="AQ201" s="175"/>
      <c r="AR201" s="175"/>
    </row>
    <row r="202" spans="1:46" ht="15" customHeight="1">
      <c r="A202" s="669"/>
      <c r="B202" s="669"/>
      <c r="C202" s="669"/>
      <c r="D202" s="509"/>
      <c r="E202" s="509"/>
      <c r="F202" s="175"/>
      <c r="G202" s="439"/>
      <c r="H202" s="175"/>
      <c r="I202" s="2"/>
      <c r="J202" s="73"/>
      <c r="K202" s="2"/>
      <c r="L202" s="415"/>
      <c r="M202" s="130" t="s">
        <v>16</v>
      </c>
      <c r="N202" s="130"/>
      <c r="O202" s="130"/>
      <c r="P202" s="130"/>
      <c r="Q202" s="130"/>
      <c r="R202" s="130"/>
      <c r="S202" s="130"/>
      <c r="T202" s="130"/>
      <c r="U202" s="130"/>
      <c r="V202" s="130"/>
      <c r="W202" s="130"/>
      <c r="X202" s="130"/>
      <c r="Y202" s="130"/>
      <c r="Z202" s="130"/>
      <c r="AA202" s="130"/>
      <c r="AB202" s="130"/>
      <c r="AC202" s="130"/>
      <c r="AD202" s="130"/>
      <c r="AE202" s="130"/>
      <c r="AF202" s="141"/>
      <c r="AG202" s="425"/>
      <c r="AH202" s="175"/>
      <c r="AI202" s="175"/>
      <c r="AJ202" s="175"/>
      <c r="AK202" s="175"/>
      <c r="AL202" s="175"/>
      <c r="AM202" s="175"/>
      <c r="AN202" s="175"/>
      <c r="AO202" s="175"/>
      <c r="AP202" s="175"/>
      <c r="AQ202" s="175"/>
      <c r="AR202" s="175"/>
    </row>
    <row r="203" spans="1:46" ht="15" customHeight="1">
      <c r="A203" s="669"/>
      <c r="B203" s="669"/>
      <c r="C203" s="509"/>
      <c r="D203" s="509"/>
      <c r="E203" s="509"/>
      <c r="F203" s="175"/>
      <c r="G203" s="439"/>
      <c r="H203" s="175"/>
      <c r="I203" s="2"/>
      <c r="J203" s="73"/>
      <c r="K203" s="2"/>
      <c r="L203" s="415"/>
      <c r="M203" s="129" t="s">
        <v>17</v>
      </c>
      <c r="N203" s="129"/>
      <c r="O203" s="129"/>
      <c r="P203" s="129"/>
      <c r="Q203" s="129"/>
      <c r="R203" s="129"/>
      <c r="S203" s="129"/>
      <c r="T203" s="129"/>
      <c r="U203" s="129"/>
      <c r="V203" s="129"/>
      <c r="W203" s="129"/>
      <c r="X203" s="129"/>
      <c r="Y203" s="129"/>
      <c r="Z203" s="416"/>
      <c r="AA203" s="416"/>
      <c r="AB203" s="431"/>
      <c r="AC203" s="141"/>
      <c r="AD203" s="428"/>
      <c r="AE203" s="129"/>
      <c r="AF203" s="141"/>
      <c r="AG203" s="425"/>
      <c r="AH203" s="175"/>
      <c r="AI203" s="175"/>
      <c r="AJ203" s="175"/>
      <c r="AK203" s="175"/>
      <c r="AL203" s="175"/>
      <c r="AM203" s="175"/>
      <c r="AN203" s="175"/>
      <c r="AO203" s="175"/>
      <c r="AP203" s="175"/>
      <c r="AQ203" s="175"/>
      <c r="AR203" s="175"/>
    </row>
    <row r="204" spans="1:46" ht="15" customHeight="1">
      <c r="A204" s="669"/>
      <c r="B204" s="509"/>
      <c r="C204" s="509"/>
      <c r="D204" s="509"/>
      <c r="E204" s="509"/>
      <c r="F204" s="175"/>
      <c r="G204" s="439"/>
      <c r="H204" s="175"/>
      <c r="I204" s="2"/>
      <c r="J204" s="73"/>
      <c r="K204" s="2"/>
      <c r="L204" s="415"/>
      <c r="M204" s="135" t="s">
        <v>18</v>
      </c>
      <c r="N204" s="135"/>
      <c r="O204" s="135"/>
      <c r="P204" s="135"/>
      <c r="Q204" s="135"/>
      <c r="R204" s="135"/>
      <c r="S204" s="135"/>
      <c r="T204" s="135"/>
      <c r="U204" s="135"/>
      <c r="V204" s="135"/>
      <c r="W204" s="135"/>
      <c r="X204" s="135"/>
      <c r="Y204" s="135"/>
      <c r="Z204" s="416"/>
      <c r="AA204" s="416"/>
      <c r="AB204" s="431"/>
      <c r="AC204" s="141"/>
      <c r="AD204" s="428"/>
      <c r="AE204" s="129"/>
      <c r="AF204" s="141"/>
      <c r="AG204" s="425"/>
      <c r="AH204" s="175"/>
      <c r="AI204" s="175"/>
      <c r="AJ204" s="175"/>
      <c r="AK204" s="175"/>
      <c r="AL204" s="175"/>
      <c r="AM204" s="175"/>
      <c r="AN204" s="175"/>
      <c r="AO204" s="175"/>
      <c r="AP204" s="175"/>
      <c r="AQ204" s="175"/>
      <c r="AR204" s="175"/>
    </row>
    <row r="205" spans="1:46" ht="15" customHeight="1">
      <c r="G205" s="136"/>
      <c r="H205" s="2"/>
      <c r="I205" s="480"/>
      <c r="J205" s="73"/>
      <c r="L205" s="415"/>
      <c r="M205" s="144" t="s">
        <v>308</v>
      </c>
      <c r="N205" s="144"/>
      <c r="O205" s="144"/>
      <c r="P205" s="144"/>
      <c r="Q205" s="144"/>
      <c r="R205" s="144"/>
      <c r="S205" s="144"/>
      <c r="T205" s="144"/>
      <c r="U205" s="144"/>
      <c r="V205" s="144"/>
      <c r="W205" s="144"/>
      <c r="X205" s="144"/>
      <c r="Y205" s="144"/>
      <c r="Z205" s="416"/>
      <c r="AA205" s="416"/>
      <c r="AB205" s="431"/>
      <c r="AC205" s="141"/>
      <c r="AD205" s="428"/>
      <c r="AE205" s="129"/>
      <c r="AF205" s="141"/>
      <c r="AG205" s="425"/>
      <c r="AH205" s="175"/>
      <c r="AI205" s="175"/>
      <c r="AJ205" s="175"/>
      <c r="AK205" s="175"/>
      <c r="AL205" s="175"/>
      <c r="AM205" s="175"/>
      <c r="AN205" s="175"/>
      <c r="AO205" s="175"/>
      <c r="AP205" s="175"/>
      <c r="AQ205" s="175"/>
      <c r="AR205" s="175"/>
    </row>
    <row r="206" spans="1:46" ht="15" customHeight="1">
      <c r="G206" s="136"/>
      <c r="H206" s="2"/>
      <c r="I206" s="2"/>
      <c r="J206" s="73"/>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175"/>
      <c r="AL206" s="175"/>
      <c r="AM206" s="175"/>
      <c r="AN206" s="175"/>
      <c r="AO206" s="175"/>
      <c r="AP206" s="175"/>
      <c r="AQ206" s="175"/>
      <c r="AR206" s="175"/>
      <c r="AS206" s="175"/>
      <c r="AT206" s="175"/>
    </row>
    <row r="207" spans="1:46" ht="15" customHeight="1">
      <c r="G207" s="136"/>
      <c r="H207" s="2"/>
      <c r="I207" s="2"/>
      <c r="J207" s="73"/>
      <c r="K207" s="2"/>
      <c r="L207" s="2"/>
      <c r="M207" s="2"/>
      <c r="N207" s="2"/>
      <c r="O207" s="2"/>
      <c r="P207" s="2"/>
      <c r="Q207" s="671"/>
      <c r="R207" s="2"/>
      <c r="S207" s="2"/>
      <c r="T207" s="2"/>
      <c r="U207" s="671"/>
      <c r="V207" s="2"/>
      <c r="W207" s="2"/>
      <c r="X207" s="2"/>
      <c r="Y207" s="537"/>
      <c r="Z207" s="2"/>
      <c r="AA207" s="2"/>
      <c r="AB207" s="2"/>
      <c r="AC207" s="2"/>
      <c r="AD207" s="2"/>
      <c r="AE207" s="2"/>
      <c r="AF207" s="2"/>
      <c r="AG207" s="2"/>
      <c r="AH207" s="2"/>
      <c r="AI207" s="2"/>
      <c r="AJ207" s="2"/>
      <c r="AK207" s="175"/>
      <c r="AL207" s="175"/>
      <c r="AM207" s="175"/>
      <c r="AN207" s="175"/>
      <c r="AO207" s="175"/>
      <c r="AP207" s="175"/>
      <c r="AQ207" s="175"/>
      <c r="AR207" s="175"/>
      <c r="AS207" s="175"/>
      <c r="AT207" s="175"/>
    </row>
    <row r="208" spans="1:46" ht="15" customHeight="1">
      <c r="G208" s="136"/>
      <c r="H208" s="2"/>
      <c r="I208" s="2"/>
      <c r="J208" s="73"/>
      <c r="K208" s="2"/>
      <c r="L208" s="2"/>
      <c r="M208" s="2"/>
      <c r="N208" s="2"/>
      <c r="O208" s="2"/>
      <c r="P208" s="2"/>
      <c r="Q208" s="671"/>
      <c r="R208" s="2"/>
      <c r="S208" s="2"/>
      <c r="T208" s="2"/>
      <c r="U208" s="671"/>
      <c r="V208" s="2"/>
      <c r="W208" s="2"/>
      <c r="X208" s="2"/>
      <c r="Y208" s="2"/>
      <c r="Z208" s="2"/>
      <c r="AA208" s="2"/>
      <c r="AB208" s="2"/>
      <c r="AC208" s="2"/>
    </row>
    <row r="209" spans="1:36" ht="15" customHeight="1">
      <c r="G209" s="136"/>
      <c r="H209" s="2"/>
      <c r="I209" s="2"/>
      <c r="J209" s="73"/>
      <c r="K209" s="2"/>
      <c r="L209" s="2"/>
      <c r="M209" s="2"/>
      <c r="N209" s="2"/>
      <c r="O209" s="2"/>
      <c r="Q209" s="671"/>
      <c r="V209" s="2"/>
      <c r="W209" s="2"/>
      <c r="X209" s="2"/>
      <c r="Z209" s="2"/>
      <c r="AA209" s="2"/>
      <c r="AB209" s="2"/>
      <c r="AC209" s="2"/>
      <c r="AD209" s="2"/>
    </row>
    <row r="210" spans="1:36" ht="15" customHeight="1">
      <c r="G210" s="136"/>
      <c r="H210" s="2"/>
      <c r="I210" s="2"/>
      <c r="J210" s="73"/>
      <c r="K210" s="2"/>
      <c r="L210" s="2"/>
      <c r="M210" s="2"/>
      <c r="N210" s="2"/>
      <c r="O210" s="2"/>
      <c r="Q210" s="193"/>
      <c r="Y210" s="2"/>
      <c r="Z210" s="2"/>
      <c r="AA210" s="2"/>
      <c r="AB210" s="2"/>
      <c r="AC210" s="2"/>
      <c r="AD210" s="2"/>
      <c r="AE210" s="2"/>
    </row>
    <row r="211" spans="1:36" ht="15" customHeight="1">
      <c r="G211" s="136"/>
      <c r="H211" s="2"/>
      <c r="I211" s="2"/>
      <c r="J211" s="73"/>
      <c r="K211" s="2"/>
      <c r="L211" s="2"/>
      <c r="M211" s="2"/>
      <c r="N211" s="800" t="s">
        <v>84</v>
      </c>
      <c r="O211" s="736"/>
      <c r="P211" s="734">
        <v>1</v>
      </c>
      <c r="Q211" s="770"/>
      <c r="R211" s="677" t="s">
        <v>83</v>
      </c>
      <c r="S211" s="773"/>
      <c r="T211" s="801">
        <v>1</v>
      </c>
      <c r="U211" s="672"/>
      <c r="V211" s="677" t="s">
        <v>83</v>
      </c>
      <c r="W211" s="500"/>
      <c r="X211" s="483">
        <v>1</v>
      </c>
      <c r="Y211" s="537"/>
      <c r="Z211" s="2"/>
      <c r="AA211" s="2"/>
      <c r="AB211" s="2"/>
      <c r="AC211" s="2"/>
      <c r="AD211" s="2"/>
    </row>
    <row r="212" spans="1:36" ht="15" customHeight="1">
      <c r="G212" s="136"/>
      <c r="H212" s="2"/>
      <c r="I212" s="2"/>
      <c r="J212" s="73"/>
      <c r="K212" s="2"/>
      <c r="L212" s="2"/>
      <c r="M212" s="2"/>
      <c r="N212" s="800"/>
      <c r="O212" s="736"/>
      <c r="P212" s="734"/>
      <c r="Q212" s="770"/>
      <c r="R212" s="677"/>
      <c r="S212" s="774"/>
      <c r="T212" s="802"/>
      <c r="U212" s="672"/>
      <c r="V212" s="677"/>
      <c r="W212" s="144"/>
      <c r="X212" s="144"/>
      <c r="Y212" s="144" t="s">
        <v>627</v>
      </c>
      <c r="Z212" s="2"/>
      <c r="AA212" s="2"/>
      <c r="AB212" s="2"/>
      <c r="AC212" s="2"/>
      <c r="AD212" s="2"/>
      <c r="AE212" s="2"/>
    </row>
    <row r="213" spans="1:36" ht="15" customHeight="1">
      <c r="G213" s="136"/>
      <c r="H213" s="2"/>
      <c r="I213" s="2"/>
      <c r="J213" s="73"/>
      <c r="K213" s="2"/>
      <c r="L213" s="2"/>
      <c r="M213" s="2"/>
      <c r="N213" s="800"/>
      <c r="O213" s="736"/>
      <c r="P213" s="734"/>
      <c r="Q213" s="770"/>
      <c r="R213" s="677"/>
      <c r="S213" s="135"/>
      <c r="T213" s="135"/>
      <c r="U213" s="144" t="s">
        <v>628</v>
      </c>
      <c r="V213" s="499"/>
      <c r="W213" s="429"/>
      <c r="X213" s="429"/>
      <c r="Y213" s="429"/>
      <c r="Z213" s="2"/>
      <c r="AA213" s="2"/>
      <c r="AB213" s="2"/>
      <c r="AC213" s="2"/>
      <c r="AD213" s="2"/>
      <c r="AE213" s="2"/>
    </row>
    <row r="214" spans="1:36" ht="15" customHeight="1">
      <c r="G214" s="136"/>
      <c r="H214" s="2"/>
      <c r="I214" s="2"/>
      <c r="J214" s="73"/>
      <c r="K214" s="2"/>
      <c r="L214" s="2"/>
      <c r="M214" s="2"/>
      <c r="N214" s="677"/>
      <c r="O214" s="497"/>
      <c r="P214" s="497"/>
      <c r="Q214" s="498"/>
      <c r="R214" s="499"/>
      <c r="S214" s="429"/>
      <c r="T214" s="429"/>
      <c r="U214" s="429"/>
      <c r="V214" s="429"/>
      <c r="W214" s="429"/>
      <c r="X214" s="429"/>
      <c r="Y214" s="429"/>
      <c r="Z214" s="2"/>
      <c r="AA214" s="2"/>
      <c r="AB214" s="2"/>
      <c r="AC214" s="2"/>
      <c r="AD214" s="2"/>
      <c r="AE214" s="2"/>
    </row>
    <row r="216" spans="1:36" s="31" customFormat="1" ht="17.100000000000001" customHeight="1">
      <c r="A216" s="83"/>
      <c r="B216" s="83"/>
      <c r="C216" s="74"/>
      <c r="D216" s="131"/>
      <c r="E216" s="149"/>
      <c r="F216" s="151"/>
      <c r="G216" s="151"/>
      <c r="H216" s="150"/>
      <c r="I216" s="150"/>
      <c r="J216" s="150"/>
      <c r="K216" s="150"/>
      <c r="L216" s="150"/>
      <c r="M216" s="150"/>
      <c r="N216" s="150"/>
      <c r="O216" s="150"/>
      <c r="P216" s="150"/>
      <c r="Q216" s="150"/>
      <c r="R216" s="150"/>
      <c r="S216" s="150"/>
      <c r="T216" s="133"/>
      <c r="U216" s="133"/>
      <c r="V216" s="133"/>
      <c r="W216" s="152"/>
      <c r="X216" s="152"/>
    </row>
    <row r="217" spans="1:36" ht="18.75" customHeight="1">
      <c r="X217" s="175"/>
      <c r="Y217" s="175"/>
      <c r="Z217" s="175"/>
      <c r="AA217" s="175"/>
      <c r="AB217" s="175"/>
      <c r="AC217" s="175"/>
      <c r="AD217" s="175"/>
      <c r="AE217" s="175"/>
      <c r="AF217" s="175"/>
      <c r="AG217" s="175"/>
      <c r="AH217" s="175"/>
      <c r="AI217" s="175"/>
      <c r="AJ217" s="175"/>
    </row>
    <row r="218" spans="1:36" s="30" customFormat="1" ht="17.100000000000001" customHeight="1">
      <c r="G218" s="30" t="s">
        <v>12</v>
      </c>
      <c r="I218" s="30" t="s">
        <v>652</v>
      </c>
      <c r="V218" s="137"/>
      <c r="X218" s="185"/>
      <c r="Y218" s="185"/>
      <c r="Z218" s="185"/>
      <c r="AA218" s="185"/>
      <c r="AB218" s="185"/>
      <c r="AC218" s="185"/>
      <c r="AD218" s="185"/>
      <c r="AE218" s="185"/>
      <c r="AF218" s="185"/>
      <c r="AG218" s="185"/>
      <c r="AH218" s="185"/>
      <c r="AI218" s="185"/>
      <c r="AJ218" s="185"/>
    </row>
    <row r="219" spans="1:36" ht="17.100000000000001" customHeight="1">
      <c r="L219" s="105"/>
      <c r="M219" s="105"/>
      <c r="N219" s="105"/>
      <c r="O219" s="105"/>
      <c r="P219" s="105"/>
      <c r="Q219" s="105"/>
      <c r="R219" s="105"/>
      <c r="S219" s="105"/>
      <c r="T219" s="105"/>
      <c r="U219" s="105"/>
      <c r="V219" s="105"/>
      <c r="W219" s="105"/>
      <c r="X219" s="175"/>
      <c r="Y219" s="175"/>
      <c r="Z219" s="175"/>
      <c r="AA219" s="175"/>
      <c r="AB219" s="175"/>
      <c r="AC219" s="175"/>
      <c r="AD219" s="175"/>
      <c r="AE219" s="175"/>
      <c r="AF219" s="175"/>
      <c r="AG219" s="175"/>
      <c r="AH219" s="175"/>
      <c r="AI219" s="175"/>
      <c r="AJ219" s="175"/>
    </row>
    <row r="220" spans="1:36" s="31" customFormat="1" ht="22.5">
      <c r="A220" s="669">
        <v>1</v>
      </c>
      <c r="B220" s="173"/>
      <c r="C220" s="173"/>
      <c r="D220" s="173"/>
      <c r="E220" s="184"/>
      <c r="F220" s="283"/>
      <c r="G220" s="283"/>
      <c r="H220" s="283"/>
      <c r="I220" s="194"/>
      <c r="J220" s="505"/>
      <c r="K220" s="508"/>
      <c r="L220" s="401">
        <f>mergeValue(A220)</f>
        <v>1</v>
      </c>
      <c r="M220" s="449" t="s">
        <v>19</v>
      </c>
      <c r="N220" s="450"/>
      <c r="O220" s="767"/>
      <c r="P220" s="768"/>
      <c r="Q220" s="768"/>
      <c r="R220" s="768"/>
      <c r="S220" s="768"/>
      <c r="T220" s="768"/>
      <c r="U220" s="768"/>
      <c r="V220" s="769"/>
      <c r="W220" s="445" t="s">
        <v>718</v>
      </c>
      <c r="X220" s="173"/>
      <c r="Y220" s="182"/>
      <c r="Z220" s="182" t="str">
        <f t="shared" ref="Z220:Z233" si="3">IF(M220="","",M220 )</f>
        <v>Наименование тарифа</v>
      </c>
      <c r="AA220" s="182"/>
      <c r="AB220" s="182"/>
      <c r="AC220" s="182"/>
      <c r="AD220" s="173"/>
      <c r="AE220" s="173"/>
      <c r="AF220" s="173"/>
      <c r="AG220" s="173"/>
      <c r="AH220" s="173"/>
      <c r="AI220" s="173"/>
      <c r="AJ220" s="173"/>
    </row>
    <row r="221" spans="1:36" s="31" customFormat="1" ht="22.5">
      <c r="A221" s="669"/>
      <c r="B221" s="669">
        <v>1</v>
      </c>
      <c r="C221" s="173"/>
      <c r="D221" s="173"/>
      <c r="E221" s="283"/>
      <c r="F221" s="283"/>
      <c r="G221" s="283"/>
      <c r="H221" s="283"/>
      <c r="I221" s="151"/>
      <c r="J221" s="504"/>
      <c r="K221" s="506"/>
      <c r="L221" s="401" t="str">
        <f>mergeValue(A221) &amp;"."&amp; mergeValue(B221)</f>
        <v>1.1</v>
      </c>
      <c r="M221" s="417" t="s">
        <v>15</v>
      </c>
      <c r="N221" s="450"/>
      <c r="O221" s="767"/>
      <c r="P221" s="768"/>
      <c r="Q221" s="768"/>
      <c r="R221" s="768"/>
      <c r="S221" s="768"/>
      <c r="T221" s="768"/>
      <c r="U221" s="768"/>
      <c r="V221" s="769"/>
      <c r="W221" s="445" t="s">
        <v>459</v>
      </c>
      <c r="X221" s="173"/>
      <c r="Y221" s="182"/>
      <c r="Z221" s="182" t="str">
        <f t="shared" si="3"/>
        <v>Территория действия тарифа</v>
      </c>
      <c r="AA221" s="182"/>
      <c r="AB221" s="182"/>
      <c r="AC221" s="182"/>
      <c r="AD221" s="173"/>
      <c r="AE221" s="173"/>
      <c r="AF221" s="173"/>
      <c r="AG221" s="173"/>
      <c r="AH221" s="173"/>
      <c r="AI221" s="173"/>
      <c r="AJ221" s="173"/>
    </row>
    <row r="222" spans="1:36" s="31" customFormat="1" ht="22.5">
      <c r="A222" s="669"/>
      <c r="B222" s="669"/>
      <c r="C222" s="669">
        <v>1</v>
      </c>
      <c r="D222" s="173"/>
      <c r="E222" s="283"/>
      <c r="F222" s="283"/>
      <c r="G222" s="283"/>
      <c r="H222" s="283"/>
      <c r="I222" s="507"/>
      <c r="J222" s="504"/>
      <c r="K222" s="506"/>
      <c r="L222" s="401" t="str">
        <f>mergeValue(A222) &amp;"."&amp; mergeValue(B222)&amp;"."&amp; mergeValue(C222)</f>
        <v>1.1.1</v>
      </c>
      <c r="M222" s="418" t="s">
        <v>7</v>
      </c>
      <c r="N222" s="450"/>
      <c r="O222" s="767"/>
      <c r="P222" s="768"/>
      <c r="Q222" s="768"/>
      <c r="R222" s="768"/>
      <c r="S222" s="768"/>
      <c r="T222" s="768"/>
      <c r="U222" s="768"/>
      <c r="V222" s="769"/>
      <c r="W222" s="445" t="s">
        <v>600</v>
      </c>
      <c r="X222" s="173"/>
      <c r="Y222" s="182"/>
      <c r="Z222" s="182" t="str">
        <f t="shared" si="3"/>
        <v xml:space="preserve">Наименование системы теплоснабжения </v>
      </c>
      <c r="AA222" s="182"/>
      <c r="AB222" s="182"/>
      <c r="AC222" s="182"/>
      <c r="AD222" s="173"/>
      <c r="AE222" s="173"/>
      <c r="AF222" s="173"/>
      <c r="AG222" s="173"/>
      <c r="AH222" s="173"/>
      <c r="AI222" s="173"/>
      <c r="AJ222" s="173"/>
    </row>
    <row r="223" spans="1:36" s="31" customFormat="1" ht="22.5">
      <c r="A223" s="669"/>
      <c r="B223" s="669"/>
      <c r="C223" s="669"/>
      <c r="D223" s="669">
        <v>1</v>
      </c>
      <c r="E223" s="283"/>
      <c r="F223" s="283"/>
      <c r="G223" s="283"/>
      <c r="H223" s="283"/>
      <c r="I223" s="507"/>
      <c r="J223" s="504"/>
      <c r="K223" s="506"/>
      <c r="L223" s="401" t="str">
        <f>mergeValue(A223) &amp;"."&amp; mergeValue(B223)&amp;"."&amp; mergeValue(C223)&amp;"."&amp; mergeValue(D223)</f>
        <v>1.1.1.1</v>
      </c>
      <c r="M223" s="419" t="s">
        <v>21</v>
      </c>
      <c r="N223" s="450"/>
      <c r="O223" s="767"/>
      <c r="P223" s="768"/>
      <c r="Q223" s="768"/>
      <c r="R223" s="768"/>
      <c r="S223" s="768"/>
      <c r="T223" s="768"/>
      <c r="U223" s="768"/>
      <c r="V223" s="769"/>
      <c r="W223" s="445" t="s">
        <v>601</v>
      </c>
      <c r="X223" s="173"/>
      <c r="Y223" s="182"/>
      <c r="Z223" s="182" t="str">
        <f t="shared" si="3"/>
        <v xml:space="preserve">Источник тепловой энергии  </v>
      </c>
      <c r="AA223" s="182"/>
      <c r="AB223" s="182"/>
      <c r="AC223" s="182"/>
      <c r="AD223" s="173"/>
      <c r="AE223" s="173"/>
      <c r="AF223" s="173"/>
      <c r="AG223" s="173"/>
      <c r="AH223" s="173"/>
      <c r="AI223" s="173"/>
      <c r="AJ223" s="173"/>
    </row>
    <row r="224" spans="1:36" s="31" customFormat="1" ht="78.75">
      <c r="A224" s="669"/>
      <c r="B224" s="669"/>
      <c r="C224" s="669"/>
      <c r="D224" s="669"/>
      <c r="E224" s="669">
        <v>1</v>
      </c>
      <c r="F224" s="283"/>
      <c r="G224" s="283"/>
      <c r="H224" s="173">
        <v>1</v>
      </c>
      <c r="I224" s="669">
        <v>1</v>
      </c>
      <c r="J224" s="283"/>
      <c r="K224" s="510"/>
      <c r="L224" s="401" t="str">
        <f>mergeValue(A224) &amp;"."&amp; mergeValue(B224)&amp;"."&amp; mergeValue(C224)&amp;"."&amp; mergeValue(D224)&amp;"."&amp; mergeValue(E224)</f>
        <v>1.1.1.1.1</v>
      </c>
      <c r="M224" s="421" t="s">
        <v>8</v>
      </c>
      <c r="N224" s="450"/>
      <c r="O224" s="672"/>
      <c r="P224" s="673"/>
      <c r="Q224" s="673"/>
      <c r="R224" s="673"/>
      <c r="S224" s="673"/>
      <c r="T224" s="673"/>
      <c r="U224" s="673"/>
      <c r="V224" s="674"/>
      <c r="W224" s="445" t="s">
        <v>719</v>
      </c>
      <c r="X224" s="173"/>
      <c r="Y224" s="182"/>
      <c r="Z224" s="182" t="str">
        <f t="shared" si="3"/>
        <v>Схема подключения теплопотребляющей установки к коллектору источника тепловой энергии</v>
      </c>
      <c r="AA224" s="182"/>
      <c r="AB224" s="182"/>
      <c r="AC224" s="182"/>
      <c r="AD224" s="173"/>
      <c r="AE224" s="173"/>
      <c r="AF224" s="173"/>
      <c r="AG224" s="173"/>
      <c r="AH224" s="173"/>
      <c r="AI224" s="173"/>
      <c r="AJ224" s="173"/>
    </row>
    <row r="225" spans="1:36" s="31" customFormat="1" ht="33.75">
      <c r="A225" s="669"/>
      <c r="B225" s="669"/>
      <c r="C225" s="669"/>
      <c r="D225" s="669"/>
      <c r="E225" s="669"/>
      <c r="F225" s="669">
        <v>1</v>
      </c>
      <c r="G225" s="173"/>
      <c r="H225" s="173"/>
      <c r="I225" s="669"/>
      <c r="J225" s="669">
        <v>1</v>
      </c>
      <c r="K225" s="511"/>
      <c r="L225" s="401" t="str">
        <f>mergeValue(A225) &amp;"."&amp; mergeValue(B225)&amp;"."&amp; mergeValue(C225)&amp;"."&amp; mergeValue(D225)&amp;"."&amp; mergeValue(E225)&amp;"."&amp; mergeValue(F225)</f>
        <v>1.1.1.1.1.1</v>
      </c>
      <c r="M225" s="422" t="s">
        <v>9</v>
      </c>
      <c r="N225" s="450"/>
      <c r="O225" s="672"/>
      <c r="P225" s="673"/>
      <c r="Q225" s="673"/>
      <c r="R225" s="673"/>
      <c r="S225" s="673"/>
      <c r="T225" s="673"/>
      <c r="U225" s="673"/>
      <c r="V225" s="674"/>
      <c r="W225" s="445" t="s">
        <v>720</v>
      </c>
      <c r="X225" s="173"/>
      <c r="Y225" s="182"/>
      <c r="Z225" s="182" t="str">
        <f t="shared" si="3"/>
        <v>Группа потребителей</v>
      </c>
      <c r="AA225" s="182"/>
      <c r="AB225" s="182"/>
      <c r="AC225" s="182"/>
      <c r="AD225" s="173"/>
      <c r="AE225" s="173"/>
      <c r="AF225" s="173"/>
      <c r="AG225" s="173"/>
      <c r="AH225" s="173"/>
      <c r="AI225" s="173"/>
      <c r="AJ225" s="173"/>
    </row>
    <row r="226" spans="1:36" s="31" customFormat="1" ht="122.1" customHeight="1">
      <c r="A226" s="669"/>
      <c r="B226" s="669"/>
      <c r="C226" s="669"/>
      <c r="D226" s="669"/>
      <c r="E226" s="669"/>
      <c r="F226" s="669"/>
      <c r="G226" s="173">
        <v>1</v>
      </c>
      <c r="H226" s="173"/>
      <c r="I226" s="669"/>
      <c r="J226" s="669"/>
      <c r="K226" s="511">
        <v>1</v>
      </c>
      <c r="L226" s="401" t="str">
        <f>mergeValue(A226) &amp;"."&amp; mergeValue(B226)&amp;"."&amp; mergeValue(C226)&amp;"."&amp; mergeValue(D226)&amp;"."&amp; mergeValue(E226)&amp;"."&amp; mergeValue(F226)&amp;"."&amp; mergeValue(G226)</f>
        <v>1.1.1.1.1.1.1</v>
      </c>
      <c r="M226" s="527"/>
      <c r="N226" s="450"/>
      <c r="O226" s="427"/>
      <c r="P226" s="427"/>
      <c r="Q226" s="427"/>
      <c r="R226" s="676"/>
      <c r="S226" s="677" t="s">
        <v>83</v>
      </c>
      <c r="T226" s="676"/>
      <c r="U226" s="677" t="s">
        <v>83</v>
      </c>
      <c r="V226" s="427"/>
      <c r="W226" s="687" t="s">
        <v>721</v>
      </c>
      <c r="X226" s="173" t="str">
        <f>strCheckDate(O227:V227)</f>
        <v/>
      </c>
      <c r="Y226" s="182"/>
      <c r="Z226" s="182" t="str">
        <f t="shared" si="3"/>
        <v/>
      </c>
      <c r="AA226" s="182"/>
      <c r="AB226" s="182"/>
      <c r="AC226" s="182"/>
      <c r="AD226" s="173"/>
      <c r="AE226" s="173"/>
      <c r="AF226" s="173"/>
      <c r="AG226" s="173"/>
      <c r="AH226" s="173"/>
      <c r="AI226" s="173"/>
      <c r="AJ226" s="173"/>
    </row>
    <row r="227" spans="1:36" s="31" customFormat="1" ht="14.25" hidden="1" customHeight="1">
      <c r="A227" s="669"/>
      <c r="B227" s="669"/>
      <c r="C227" s="669"/>
      <c r="D227" s="669"/>
      <c r="E227" s="669"/>
      <c r="F227" s="669"/>
      <c r="G227" s="173"/>
      <c r="H227" s="173"/>
      <c r="I227" s="669"/>
      <c r="J227" s="669"/>
      <c r="K227" s="511"/>
      <c r="L227" s="244"/>
      <c r="M227" s="450"/>
      <c r="N227" s="450"/>
      <c r="O227" s="427"/>
      <c r="P227" s="427"/>
      <c r="Q227" s="437" t="str">
        <f>R226 &amp; "-" &amp; T226</f>
        <v>-</v>
      </c>
      <c r="R227" s="676"/>
      <c r="S227" s="677"/>
      <c r="T227" s="676"/>
      <c r="U227" s="677"/>
      <c r="V227" s="427"/>
      <c r="W227" s="688"/>
      <c r="X227" s="173"/>
      <c r="Y227" s="182"/>
      <c r="Z227" s="182" t="str">
        <f t="shared" si="3"/>
        <v/>
      </c>
      <c r="AA227" s="182"/>
      <c r="AB227" s="182"/>
      <c r="AC227" s="182"/>
      <c r="AD227" s="173"/>
      <c r="AE227" s="173"/>
      <c r="AF227" s="173"/>
      <c r="AG227" s="173"/>
      <c r="AH227" s="173"/>
      <c r="AI227" s="173"/>
      <c r="AJ227" s="173"/>
    </row>
    <row r="228" spans="1:36" s="31" customFormat="1" ht="15" customHeight="1">
      <c r="A228" s="669"/>
      <c r="B228" s="669"/>
      <c r="C228" s="669"/>
      <c r="D228" s="669"/>
      <c r="E228" s="669"/>
      <c r="F228" s="669"/>
      <c r="G228" s="283"/>
      <c r="H228" s="173"/>
      <c r="I228" s="669"/>
      <c r="J228" s="669"/>
      <c r="K228" s="510"/>
      <c r="L228" s="415"/>
      <c r="M228" s="424" t="s">
        <v>24</v>
      </c>
      <c r="N228" s="141"/>
      <c r="O228" s="141"/>
      <c r="P228" s="141"/>
      <c r="Q228" s="141"/>
      <c r="R228" s="141"/>
      <c r="S228" s="141"/>
      <c r="T228" s="141"/>
      <c r="U228" s="141"/>
      <c r="V228" s="425"/>
      <c r="W228" s="689"/>
      <c r="X228" s="173"/>
      <c r="Y228" s="182"/>
      <c r="Z228" s="182" t="str">
        <f t="shared" si="3"/>
        <v>Добавить вид теплоносителя (параметры теплоносителя)</v>
      </c>
      <c r="AA228" s="182"/>
      <c r="AB228" s="182"/>
      <c r="AC228" s="182"/>
      <c r="AD228" s="173"/>
      <c r="AE228" s="173"/>
      <c r="AF228" s="173"/>
      <c r="AG228" s="173"/>
      <c r="AH228" s="173"/>
      <c r="AI228" s="173"/>
      <c r="AJ228" s="173"/>
    </row>
    <row r="229" spans="1:36" s="31" customFormat="1" ht="15" customHeight="1">
      <c r="A229" s="669"/>
      <c r="B229" s="669"/>
      <c r="C229" s="669"/>
      <c r="D229" s="669"/>
      <c r="E229" s="669"/>
      <c r="F229" s="283"/>
      <c r="G229" s="283"/>
      <c r="H229" s="173"/>
      <c r="I229" s="669"/>
      <c r="J229" s="283"/>
      <c r="K229" s="510"/>
      <c r="L229" s="415"/>
      <c r="M229" s="423" t="s">
        <v>10</v>
      </c>
      <c r="N229" s="141"/>
      <c r="O229" s="141"/>
      <c r="P229" s="141"/>
      <c r="Q229" s="141"/>
      <c r="R229" s="141"/>
      <c r="S229" s="141"/>
      <c r="T229" s="141"/>
      <c r="U229" s="428"/>
      <c r="V229" s="141"/>
      <c r="W229" s="467"/>
      <c r="X229" s="173"/>
      <c r="Y229" s="182"/>
      <c r="Z229" s="182" t="str">
        <f t="shared" si="3"/>
        <v>Добавить группу потребителей</v>
      </c>
      <c r="AA229" s="182"/>
      <c r="AB229" s="182"/>
      <c r="AC229" s="182"/>
      <c r="AD229" s="173"/>
      <c r="AE229" s="173"/>
      <c r="AF229" s="173"/>
      <c r="AG229" s="173"/>
      <c r="AH229" s="173"/>
      <c r="AI229" s="173"/>
      <c r="AJ229" s="173"/>
    </row>
    <row r="230" spans="1:36" s="31" customFormat="1" ht="15" customHeight="1">
      <c r="A230" s="669"/>
      <c r="B230" s="669"/>
      <c r="C230" s="669"/>
      <c r="D230" s="669"/>
      <c r="E230" s="509"/>
      <c r="F230" s="283"/>
      <c r="G230" s="283"/>
      <c r="H230" s="283"/>
      <c r="I230" s="505"/>
      <c r="J230" s="73"/>
      <c r="K230" s="508"/>
      <c r="L230" s="415"/>
      <c r="M230" s="420" t="s">
        <v>11</v>
      </c>
      <c r="N230" s="141"/>
      <c r="O230" s="141"/>
      <c r="P230" s="141"/>
      <c r="Q230" s="141"/>
      <c r="R230" s="141"/>
      <c r="S230" s="141"/>
      <c r="T230" s="141"/>
      <c r="U230" s="428"/>
      <c r="V230" s="141"/>
      <c r="W230" s="467"/>
      <c r="X230" s="173"/>
      <c r="Y230" s="182"/>
      <c r="Z230" s="182" t="str">
        <f t="shared" si="3"/>
        <v>Добавить схему подключения</v>
      </c>
      <c r="AA230" s="182"/>
      <c r="AB230" s="182"/>
      <c r="AC230" s="182"/>
      <c r="AD230" s="173"/>
      <c r="AE230" s="173"/>
      <c r="AF230" s="173"/>
      <c r="AG230" s="173"/>
      <c r="AH230" s="173"/>
      <c r="AI230" s="173"/>
      <c r="AJ230" s="173"/>
    </row>
    <row r="231" spans="1:36" s="31" customFormat="1" ht="15" customHeight="1">
      <c r="A231" s="669"/>
      <c r="B231" s="669"/>
      <c r="C231" s="669"/>
      <c r="D231" s="509"/>
      <c r="E231" s="509"/>
      <c r="F231" s="283"/>
      <c r="G231" s="283"/>
      <c r="H231" s="283"/>
      <c r="I231" s="505"/>
      <c r="J231" s="73"/>
      <c r="K231" s="508"/>
      <c r="L231" s="415"/>
      <c r="M231" s="130" t="s">
        <v>16</v>
      </c>
      <c r="N231" s="141"/>
      <c r="O231" s="141"/>
      <c r="P231" s="141"/>
      <c r="Q231" s="141"/>
      <c r="R231" s="141"/>
      <c r="S231" s="141"/>
      <c r="T231" s="141"/>
      <c r="U231" s="428"/>
      <c r="V231" s="141"/>
      <c r="W231" s="467"/>
      <c r="X231" s="173"/>
      <c r="Y231" s="182"/>
      <c r="Z231" s="182" t="str">
        <f t="shared" si="3"/>
        <v>Добавить источник тепловой энергии</v>
      </c>
      <c r="AA231" s="182"/>
      <c r="AB231" s="182"/>
      <c r="AC231" s="182"/>
      <c r="AD231" s="173"/>
      <c r="AE231" s="173"/>
      <c r="AF231" s="173"/>
      <c r="AG231" s="173"/>
      <c r="AH231" s="173"/>
      <c r="AI231" s="173"/>
      <c r="AJ231" s="173"/>
    </row>
    <row r="232" spans="1:36" s="31" customFormat="1" ht="15" customHeight="1">
      <c r="A232" s="669"/>
      <c r="B232" s="669"/>
      <c r="C232" s="509"/>
      <c r="D232" s="509"/>
      <c r="E232" s="509"/>
      <c r="F232" s="509"/>
      <c r="G232" s="514"/>
      <c r="H232" s="505"/>
      <c r="I232" s="512"/>
      <c r="J232" s="73"/>
      <c r="K232" s="513"/>
      <c r="L232" s="415"/>
      <c r="M232" s="129" t="s">
        <v>17</v>
      </c>
      <c r="N232" s="141"/>
      <c r="O232" s="141"/>
      <c r="P232" s="141"/>
      <c r="Q232" s="141"/>
      <c r="R232" s="141"/>
      <c r="S232" s="141"/>
      <c r="T232" s="141"/>
      <c r="U232" s="428"/>
      <c r="V232" s="141"/>
      <c r="W232" s="467"/>
      <c r="X232" s="173"/>
      <c r="Y232" s="182"/>
      <c r="Z232" s="182" t="str">
        <f t="shared" si="3"/>
        <v>Добавить наименование системы теплоснабжения</v>
      </c>
      <c r="AA232" s="182"/>
      <c r="AB232" s="182"/>
      <c r="AC232" s="182"/>
      <c r="AD232" s="173"/>
      <c r="AE232" s="173"/>
      <c r="AF232" s="173"/>
      <c r="AG232" s="173"/>
      <c r="AH232" s="173"/>
      <c r="AI232" s="173"/>
      <c r="AJ232" s="173"/>
    </row>
    <row r="233" spans="1:36" s="31" customFormat="1" ht="15" customHeight="1">
      <c r="A233" s="669"/>
      <c r="B233" s="509"/>
      <c r="C233" s="509"/>
      <c r="D233" s="509"/>
      <c r="E233" s="509"/>
      <c r="F233" s="509"/>
      <c r="G233" s="514"/>
      <c r="H233" s="505"/>
      <c r="I233" s="505"/>
      <c r="J233" s="73"/>
      <c r="K233" s="508"/>
      <c r="L233" s="415"/>
      <c r="M233" s="135" t="s">
        <v>18</v>
      </c>
      <c r="N233" s="141"/>
      <c r="O233" s="141"/>
      <c r="P233" s="141"/>
      <c r="Q233" s="141"/>
      <c r="R233" s="141"/>
      <c r="S233" s="141"/>
      <c r="T233" s="141"/>
      <c r="U233" s="428"/>
      <c r="V233" s="141"/>
      <c r="W233" s="467"/>
      <c r="X233" s="173"/>
      <c r="Y233" s="182"/>
      <c r="Z233" s="182" t="str">
        <f t="shared" si="3"/>
        <v>Добавить территорию действия тарифа</v>
      </c>
      <c r="AA233" s="182"/>
      <c r="AB233" s="182"/>
      <c r="AC233" s="182"/>
      <c r="AD233" s="173"/>
      <c r="AE233" s="173"/>
      <c r="AF233" s="173"/>
      <c r="AG233" s="173"/>
      <c r="AH233" s="173"/>
      <c r="AI233" s="173"/>
      <c r="AJ233" s="173"/>
    </row>
    <row r="234" spans="1:36" ht="15" customHeight="1">
      <c r="L234" s="390"/>
      <c r="M234" s="144" t="s">
        <v>308</v>
      </c>
      <c r="N234" s="141"/>
      <c r="O234" s="141"/>
      <c r="P234" s="141"/>
      <c r="Q234" s="141"/>
      <c r="R234" s="141"/>
      <c r="S234" s="141"/>
      <c r="T234" s="141"/>
      <c r="U234" s="428"/>
      <c r="V234" s="141"/>
      <c r="W234" s="141"/>
      <c r="X234" s="141"/>
      <c r="Y234" s="141"/>
      <c r="Z234" s="141"/>
      <c r="AA234" s="141"/>
      <c r="AB234" s="428"/>
      <c r="AC234" s="141"/>
      <c r="AD234" s="467"/>
      <c r="AE234" s="175"/>
      <c r="AF234" s="175"/>
      <c r="AG234" s="175"/>
      <c r="AH234" s="175"/>
    </row>
    <row r="235" spans="1:36" ht="18.75" customHeight="1">
      <c r="X235" s="175"/>
      <c r="Y235" s="175"/>
      <c r="Z235" s="175"/>
      <c r="AA235" s="175"/>
      <c r="AB235" s="175"/>
      <c r="AC235" s="175"/>
      <c r="AD235" s="175"/>
      <c r="AE235" s="175"/>
      <c r="AF235" s="175"/>
      <c r="AG235" s="175"/>
      <c r="AH235" s="175"/>
      <c r="AI235" s="175"/>
      <c r="AJ235" s="175"/>
    </row>
    <row r="236" spans="1:36" s="30" customFormat="1" ht="17.100000000000001" customHeight="1">
      <c r="G236" s="30" t="s">
        <v>12</v>
      </c>
      <c r="I236" s="30" t="s">
        <v>211</v>
      </c>
      <c r="V236" s="137"/>
      <c r="X236" s="185"/>
      <c r="Y236" s="185"/>
      <c r="Z236" s="185"/>
      <c r="AA236" s="185"/>
      <c r="AB236" s="185"/>
      <c r="AC236" s="185"/>
      <c r="AD236" s="185"/>
      <c r="AE236" s="185"/>
      <c r="AF236" s="185"/>
      <c r="AG236" s="185"/>
      <c r="AH236" s="185"/>
      <c r="AI236" s="185"/>
      <c r="AJ236" s="185"/>
    </row>
    <row r="237" spans="1:36" ht="17.100000000000001" customHeight="1">
      <c r="L237" s="105"/>
      <c r="M237" s="105"/>
      <c r="N237" s="105"/>
      <c r="O237" s="105"/>
      <c r="P237" s="105"/>
      <c r="Q237" s="105"/>
      <c r="R237" s="105"/>
      <c r="S237" s="105"/>
      <c r="T237" s="105"/>
      <c r="U237" s="105"/>
      <c r="V237" s="105"/>
      <c r="W237" s="105"/>
      <c r="X237" s="175"/>
      <c r="Y237" s="175"/>
      <c r="Z237" s="175"/>
      <c r="AA237" s="175"/>
      <c r="AB237" s="175"/>
      <c r="AC237" s="175"/>
      <c r="AD237" s="175"/>
      <c r="AE237" s="175"/>
      <c r="AF237" s="175"/>
      <c r="AG237" s="175"/>
      <c r="AH237" s="175"/>
      <c r="AI237" s="175"/>
      <c r="AJ237" s="175"/>
    </row>
    <row r="238" spans="1:36" s="31" customFormat="1" ht="22.5">
      <c r="A238" s="669">
        <v>1</v>
      </c>
      <c r="B238" s="173"/>
      <c r="C238" s="173"/>
      <c r="D238" s="173"/>
      <c r="E238" s="184"/>
      <c r="F238" s="283"/>
      <c r="G238" s="283"/>
      <c r="H238" s="283"/>
      <c r="I238" s="194"/>
      <c r="J238" s="505"/>
      <c r="K238" s="508"/>
      <c r="L238" s="401">
        <f>mergeValue(A238)</f>
        <v>1</v>
      </c>
      <c r="M238" s="449" t="s">
        <v>19</v>
      </c>
      <c r="N238" s="450"/>
      <c r="O238" s="767"/>
      <c r="P238" s="768"/>
      <c r="Q238" s="768"/>
      <c r="R238" s="768"/>
      <c r="S238" s="768"/>
      <c r="T238" s="768"/>
      <c r="U238" s="768"/>
      <c r="V238" s="769"/>
      <c r="W238" s="445" t="s">
        <v>718</v>
      </c>
      <c r="X238" s="173"/>
      <c r="Y238" s="182"/>
      <c r="Z238" s="182" t="str">
        <f t="shared" ref="Z238:Z251" si="4">IF(M238="","",M238 )</f>
        <v>Наименование тарифа</v>
      </c>
      <c r="AA238" s="182"/>
      <c r="AB238" s="182"/>
      <c r="AC238" s="182"/>
      <c r="AD238" s="173"/>
      <c r="AE238" s="173"/>
      <c r="AF238" s="173"/>
      <c r="AG238" s="173"/>
      <c r="AH238" s="173"/>
      <c r="AI238" s="173"/>
      <c r="AJ238" s="173"/>
    </row>
    <row r="239" spans="1:36" s="31" customFormat="1" ht="22.5">
      <c r="A239" s="669"/>
      <c r="B239" s="669">
        <v>1</v>
      </c>
      <c r="C239" s="173"/>
      <c r="D239" s="173"/>
      <c r="E239" s="283"/>
      <c r="F239" s="283"/>
      <c r="G239" s="283"/>
      <c r="H239" s="283"/>
      <c r="I239" s="151"/>
      <c r="J239" s="504"/>
      <c r="K239" s="506"/>
      <c r="L239" s="401" t="str">
        <f>mergeValue(A239) &amp;"."&amp; mergeValue(B239)</f>
        <v>1.1</v>
      </c>
      <c r="M239" s="417" t="s">
        <v>15</v>
      </c>
      <c r="N239" s="450"/>
      <c r="O239" s="767"/>
      <c r="P239" s="768"/>
      <c r="Q239" s="768"/>
      <c r="R239" s="768"/>
      <c r="S239" s="768"/>
      <c r="T239" s="768"/>
      <c r="U239" s="768"/>
      <c r="V239" s="769"/>
      <c r="W239" s="445" t="s">
        <v>459</v>
      </c>
      <c r="X239" s="173"/>
      <c r="Y239" s="182"/>
      <c r="Z239" s="182" t="str">
        <f t="shared" si="4"/>
        <v>Территория действия тарифа</v>
      </c>
      <c r="AA239" s="182"/>
      <c r="AB239" s="182"/>
      <c r="AC239" s="182"/>
      <c r="AD239" s="173"/>
      <c r="AE239" s="173"/>
      <c r="AF239" s="173"/>
      <c r="AG239" s="173"/>
      <c r="AH239" s="173"/>
      <c r="AI239" s="173"/>
      <c r="AJ239" s="173"/>
    </row>
    <row r="240" spans="1:36" s="31" customFormat="1" ht="22.5">
      <c r="A240" s="669"/>
      <c r="B240" s="669"/>
      <c r="C240" s="669">
        <v>1</v>
      </c>
      <c r="D240" s="173"/>
      <c r="E240" s="283"/>
      <c r="F240" s="283"/>
      <c r="G240" s="283"/>
      <c r="H240" s="283"/>
      <c r="I240" s="507"/>
      <c r="J240" s="504"/>
      <c r="K240" s="506"/>
      <c r="L240" s="401" t="str">
        <f>mergeValue(A240) &amp;"."&amp; mergeValue(B240)&amp;"."&amp; mergeValue(C240)</f>
        <v>1.1.1</v>
      </c>
      <c r="M240" s="418" t="s">
        <v>7</v>
      </c>
      <c r="N240" s="450"/>
      <c r="O240" s="767"/>
      <c r="P240" s="768"/>
      <c r="Q240" s="768"/>
      <c r="R240" s="768"/>
      <c r="S240" s="768"/>
      <c r="T240" s="768"/>
      <c r="U240" s="768"/>
      <c r="V240" s="769"/>
      <c r="W240" s="445" t="s">
        <v>600</v>
      </c>
      <c r="X240" s="173"/>
      <c r="Y240" s="182"/>
      <c r="Z240" s="182" t="str">
        <f t="shared" si="4"/>
        <v xml:space="preserve">Наименование системы теплоснабжения </v>
      </c>
      <c r="AA240" s="182"/>
      <c r="AB240" s="182"/>
      <c r="AC240" s="182"/>
      <c r="AD240" s="173"/>
      <c r="AE240" s="173"/>
      <c r="AF240" s="173"/>
      <c r="AG240" s="173"/>
      <c r="AH240" s="173"/>
      <c r="AI240" s="173"/>
      <c r="AJ240" s="173"/>
    </row>
    <row r="241" spans="1:36" s="31" customFormat="1" ht="22.5">
      <c r="A241" s="669"/>
      <c r="B241" s="669"/>
      <c r="C241" s="669"/>
      <c r="D241" s="669">
        <v>1</v>
      </c>
      <c r="E241" s="283"/>
      <c r="F241" s="283"/>
      <c r="G241" s="283"/>
      <c r="H241" s="283"/>
      <c r="I241" s="507"/>
      <c r="J241" s="504"/>
      <c r="K241" s="506"/>
      <c r="L241" s="401" t="str">
        <f>mergeValue(A241) &amp;"."&amp; mergeValue(B241)&amp;"."&amp; mergeValue(C241)&amp;"."&amp; mergeValue(D241)</f>
        <v>1.1.1.1</v>
      </c>
      <c r="M241" s="419" t="s">
        <v>21</v>
      </c>
      <c r="N241" s="450"/>
      <c r="O241" s="767"/>
      <c r="P241" s="768"/>
      <c r="Q241" s="768"/>
      <c r="R241" s="768"/>
      <c r="S241" s="768"/>
      <c r="T241" s="768"/>
      <c r="U241" s="768"/>
      <c r="V241" s="769"/>
      <c r="W241" s="445" t="s">
        <v>601</v>
      </c>
      <c r="X241" s="173"/>
      <c r="Y241" s="182"/>
      <c r="Z241" s="182" t="str">
        <f t="shared" si="4"/>
        <v xml:space="preserve">Источник тепловой энергии  </v>
      </c>
      <c r="AA241" s="182"/>
      <c r="AB241" s="182"/>
      <c r="AC241" s="182"/>
      <c r="AD241" s="173"/>
      <c r="AE241" s="173"/>
      <c r="AF241" s="173"/>
      <c r="AG241" s="173"/>
      <c r="AH241" s="173"/>
      <c r="AI241" s="173"/>
      <c r="AJ241" s="173"/>
    </row>
    <row r="242" spans="1:36" s="31" customFormat="1" ht="78.75">
      <c r="A242" s="669"/>
      <c r="B242" s="669"/>
      <c r="C242" s="669"/>
      <c r="D242" s="669"/>
      <c r="E242" s="669">
        <v>1</v>
      </c>
      <c r="F242" s="283"/>
      <c r="G242" s="283"/>
      <c r="H242" s="173">
        <v>1</v>
      </c>
      <c r="I242" s="669">
        <v>1</v>
      </c>
      <c r="J242" s="283"/>
      <c r="K242" s="510"/>
      <c r="L242" s="401" t="str">
        <f>mergeValue(A242) &amp;"."&amp; mergeValue(B242)&amp;"."&amp; mergeValue(C242)&amp;"."&amp; mergeValue(D242)&amp;"."&amp; mergeValue(E242)</f>
        <v>1.1.1.1.1</v>
      </c>
      <c r="M242" s="421" t="s">
        <v>8</v>
      </c>
      <c r="N242" s="450"/>
      <c r="O242" s="672"/>
      <c r="P242" s="673"/>
      <c r="Q242" s="673"/>
      <c r="R242" s="673"/>
      <c r="S242" s="673"/>
      <c r="T242" s="673"/>
      <c r="U242" s="673"/>
      <c r="V242" s="674"/>
      <c r="W242" s="445" t="s">
        <v>719</v>
      </c>
      <c r="X242" s="173"/>
      <c r="Y242" s="182"/>
      <c r="Z242" s="182" t="str">
        <f t="shared" si="4"/>
        <v>Схема подключения теплопотребляющей установки к коллектору источника тепловой энергии</v>
      </c>
      <c r="AA242" s="182"/>
      <c r="AB242" s="182"/>
      <c r="AC242" s="182"/>
      <c r="AD242" s="173"/>
      <c r="AE242" s="173"/>
      <c r="AF242" s="173"/>
      <c r="AG242" s="173"/>
      <c r="AH242" s="173"/>
      <c r="AI242" s="173"/>
      <c r="AJ242" s="173"/>
    </row>
    <row r="243" spans="1:36" s="31" customFormat="1" ht="33.75">
      <c r="A243" s="669"/>
      <c r="B243" s="669"/>
      <c r="C243" s="669"/>
      <c r="D243" s="669"/>
      <c r="E243" s="669"/>
      <c r="F243" s="669">
        <v>1</v>
      </c>
      <c r="G243" s="173"/>
      <c r="H243" s="173"/>
      <c r="I243" s="669"/>
      <c r="J243" s="669">
        <v>1</v>
      </c>
      <c r="K243" s="511"/>
      <c r="L243" s="401" t="str">
        <f>mergeValue(A243) &amp;"."&amp; mergeValue(B243)&amp;"."&amp; mergeValue(C243)&amp;"."&amp; mergeValue(D243)&amp;"."&amp; mergeValue(E243)&amp;"."&amp; mergeValue(F243)</f>
        <v>1.1.1.1.1.1</v>
      </c>
      <c r="M243" s="422" t="s">
        <v>9</v>
      </c>
      <c r="N243" s="450"/>
      <c r="O243" s="672"/>
      <c r="P243" s="673"/>
      <c r="Q243" s="673"/>
      <c r="R243" s="673"/>
      <c r="S243" s="673"/>
      <c r="T243" s="673"/>
      <c r="U243" s="673"/>
      <c r="V243" s="674"/>
      <c r="W243" s="445" t="s">
        <v>720</v>
      </c>
      <c r="X243" s="173"/>
      <c r="Y243" s="182"/>
      <c r="Z243" s="182" t="str">
        <f t="shared" si="4"/>
        <v>Группа потребителей</v>
      </c>
      <c r="AA243" s="182"/>
      <c r="AB243" s="182"/>
      <c r="AC243" s="182"/>
      <c r="AD243" s="173"/>
      <c r="AE243" s="173"/>
      <c r="AF243" s="173"/>
      <c r="AG243" s="173"/>
      <c r="AH243" s="173"/>
      <c r="AI243" s="173"/>
      <c r="AJ243" s="173"/>
    </row>
    <row r="244" spans="1:36" s="31" customFormat="1" ht="122.1" customHeight="1">
      <c r="A244" s="669"/>
      <c r="B244" s="669"/>
      <c r="C244" s="669"/>
      <c r="D244" s="669"/>
      <c r="E244" s="669"/>
      <c r="F244" s="669"/>
      <c r="G244" s="173">
        <v>1</v>
      </c>
      <c r="H244" s="173"/>
      <c r="I244" s="669"/>
      <c r="J244" s="669"/>
      <c r="K244" s="511">
        <v>1</v>
      </c>
      <c r="L244" s="401" t="str">
        <f>mergeValue(A244) &amp;"."&amp; mergeValue(B244)&amp;"."&amp; mergeValue(C244)&amp;"."&amp; mergeValue(D244)&amp;"."&amp; mergeValue(E244)&amp;"."&amp; mergeValue(F244)&amp;"."&amp; mergeValue(G244)</f>
        <v>1.1.1.1.1.1.1</v>
      </c>
      <c r="M244" s="527"/>
      <c r="N244" s="450"/>
      <c r="O244" s="481"/>
      <c r="P244" s="427"/>
      <c r="Q244" s="538"/>
      <c r="R244" s="676"/>
      <c r="S244" s="677" t="s">
        <v>83</v>
      </c>
      <c r="T244" s="676"/>
      <c r="U244" s="677" t="s">
        <v>83</v>
      </c>
      <c r="V244" s="427"/>
      <c r="W244" s="687" t="s">
        <v>721</v>
      </c>
      <c r="X244" s="173" t="str">
        <f>strCheckDate(O245:V245)</f>
        <v/>
      </c>
      <c r="Y244" s="182"/>
      <c r="Z244" s="182" t="str">
        <f t="shared" si="4"/>
        <v/>
      </c>
      <c r="AA244" s="182"/>
      <c r="AB244" s="182"/>
      <c r="AC244" s="182"/>
      <c r="AD244" s="173"/>
      <c r="AE244" s="173"/>
      <c r="AF244" s="173"/>
      <c r="AG244" s="173"/>
      <c r="AH244" s="173"/>
      <c r="AI244" s="173"/>
      <c r="AJ244" s="173"/>
    </row>
    <row r="245" spans="1:36" s="31" customFormat="1" ht="11.25" hidden="1" customHeight="1">
      <c r="A245" s="669"/>
      <c r="B245" s="669"/>
      <c r="C245" s="669"/>
      <c r="D245" s="669"/>
      <c r="E245" s="669"/>
      <c r="F245" s="669"/>
      <c r="G245" s="173"/>
      <c r="H245" s="173"/>
      <c r="I245" s="669"/>
      <c r="J245" s="669"/>
      <c r="K245" s="511"/>
      <c r="L245" s="244"/>
      <c r="M245" s="450"/>
      <c r="N245" s="450"/>
      <c r="O245" s="427"/>
      <c r="P245" s="427"/>
      <c r="Q245" s="437" t="str">
        <f>R244 &amp; "-" &amp; T244</f>
        <v>-</v>
      </c>
      <c r="R245" s="676"/>
      <c r="S245" s="677"/>
      <c r="T245" s="676"/>
      <c r="U245" s="677"/>
      <c r="V245" s="427"/>
      <c r="W245" s="688"/>
      <c r="X245" s="173"/>
      <c r="Y245" s="182"/>
      <c r="Z245" s="182" t="str">
        <f t="shared" si="4"/>
        <v/>
      </c>
      <c r="AA245" s="182"/>
      <c r="AB245" s="182"/>
      <c r="AC245" s="182"/>
      <c r="AD245" s="173"/>
      <c r="AE245" s="173"/>
      <c r="AF245" s="173"/>
      <c r="AG245" s="173"/>
      <c r="AH245" s="173"/>
      <c r="AI245" s="173"/>
      <c r="AJ245" s="173"/>
    </row>
    <row r="246" spans="1:36" s="31" customFormat="1" ht="15" customHeight="1">
      <c r="A246" s="669"/>
      <c r="B246" s="669"/>
      <c r="C246" s="669"/>
      <c r="D246" s="669"/>
      <c r="E246" s="669"/>
      <c r="F246" s="669"/>
      <c r="G246" s="283"/>
      <c r="H246" s="173"/>
      <c r="I246" s="669"/>
      <c r="J246" s="669"/>
      <c r="K246" s="510"/>
      <c r="L246" s="415"/>
      <c r="M246" s="424" t="s">
        <v>24</v>
      </c>
      <c r="N246" s="141"/>
      <c r="O246" s="141"/>
      <c r="P246" s="141"/>
      <c r="Q246" s="141"/>
      <c r="R246" s="141"/>
      <c r="S246" s="141"/>
      <c r="T246" s="141"/>
      <c r="U246" s="141"/>
      <c r="V246" s="425"/>
      <c r="W246" s="689"/>
      <c r="X246" s="173"/>
      <c r="Y246" s="182"/>
      <c r="Z246" s="182" t="str">
        <f t="shared" si="4"/>
        <v>Добавить вид теплоносителя (параметры теплоносителя)</v>
      </c>
      <c r="AA246" s="182"/>
      <c r="AB246" s="182"/>
      <c r="AC246" s="182"/>
      <c r="AD246" s="173"/>
      <c r="AE246" s="173"/>
      <c r="AF246" s="173"/>
      <c r="AG246" s="173"/>
      <c r="AH246" s="173"/>
      <c r="AI246" s="173"/>
      <c r="AJ246" s="173"/>
    </row>
    <row r="247" spans="1:36" s="31" customFormat="1" ht="15" customHeight="1">
      <c r="A247" s="669"/>
      <c r="B247" s="669"/>
      <c r="C247" s="669"/>
      <c r="D247" s="669"/>
      <c r="E247" s="669"/>
      <c r="F247" s="283"/>
      <c r="G247" s="283"/>
      <c r="H247" s="173"/>
      <c r="I247" s="669"/>
      <c r="J247" s="283"/>
      <c r="K247" s="510"/>
      <c r="L247" s="415"/>
      <c r="M247" s="423" t="s">
        <v>10</v>
      </c>
      <c r="N247" s="141"/>
      <c r="O247" s="141"/>
      <c r="P247" s="141"/>
      <c r="Q247" s="141"/>
      <c r="R247" s="141"/>
      <c r="S247" s="141"/>
      <c r="T247" s="141"/>
      <c r="U247" s="428"/>
      <c r="V247" s="141"/>
      <c r="W247" s="467"/>
      <c r="X247" s="173"/>
      <c r="Y247" s="182"/>
      <c r="Z247" s="182" t="str">
        <f t="shared" si="4"/>
        <v>Добавить группу потребителей</v>
      </c>
      <c r="AA247" s="182"/>
      <c r="AB247" s="182"/>
      <c r="AC247" s="182"/>
      <c r="AD247" s="173"/>
      <c r="AE247" s="173"/>
      <c r="AF247" s="173"/>
      <c r="AG247" s="173"/>
      <c r="AH247" s="173"/>
      <c r="AI247" s="173"/>
      <c r="AJ247" s="173"/>
    </row>
    <row r="248" spans="1:36" s="31" customFormat="1" ht="15" customHeight="1">
      <c r="A248" s="669"/>
      <c r="B248" s="669"/>
      <c r="C248" s="669"/>
      <c r="D248" s="669"/>
      <c r="E248" s="509"/>
      <c r="F248" s="283"/>
      <c r="G248" s="283"/>
      <c r="H248" s="283"/>
      <c r="I248" s="505"/>
      <c r="J248" s="73"/>
      <c r="K248" s="508"/>
      <c r="L248" s="415"/>
      <c r="M248" s="420" t="s">
        <v>11</v>
      </c>
      <c r="N248" s="141"/>
      <c r="O248" s="141"/>
      <c r="P248" s="141"/>
      <c r="Q248" s="141"/>
      <c r="R248" s="141"/>
      <c r="S248" s="141"/>
      <c r="T248" s="141"/>
      <c r="U248" s="428"/>
      <c r="V248" s="141"/>
      <c r="W248" s="467"/>
      <c r="X248" s="173"/>
      <c r="Y248" s="182"/>
      <c r="Z248" s="182" t="str">
        <f t="shared" si="4"/>
        <v>Добавить схему подключения</v>
      </c>
      <c r="AA248" s="182"/>
      <c r="AB248" s="182"/>
      <c r="AC248" s="182"/>
      <c r="AD248" s="173"/>
      <c r="AE248" s="173"/>
      <c r="AF248" s="173"/>
      <c r="AG248" s="173"/>
      <c r="AH248" s="173"/>
      <c r="AI248" s="173"/>
      <c r="AJ248" s="173"/>
    </row>
    <row r="249" spans="1:36" s="31" customFormat="1" ht="15" customHeight="1">
      <c r="A249" s="669"/>
      <c r="B249" s="669"/>
      <c r="C249" s="669"/>
      <c r="D249" s="509"/>
      <c r="E249" s="509"/>
      <c r="F249" s="283"/>
      <c r="G249" s="283"/>
      <c r="H249" s="283"/>
      <c r="I249" s="505"/>
      <c r="J249" s="73"/>
      <c r="K249" s="508"/>
      <c r="L249" s="415"/>
      <c r="M249" s="130" t="s">
        <v>16</v>
      </c>
      <c r="N249" s="141"/>
      <c r="O249" s="141"/>
      <c r="P249" s="141"/>
      <c r="Q249" s="141"/>
      <c r="R249" s="141"/>
      <c r="S249" s="141"/>
      <c r="T249" s="141"/>
      <c r="U249" s="428"/>
      <c r="V249" s="141"/>
      <c r="W249" s="467"/>
      <c r="X249" s="173"/>
      <c r="Y249" s="182"/>
      <c r="Z249" s="182" t="str">
        <f t="shared" si="4"/>
        <v>Добавить источник тепловой энергии</v>
      </c>
      <c r="AA249" s="182"/>
      <c r="AB249" s="182"/>
      <c r="AC249" s="182"/>
      <c r="AD249" s="173"/>
      <c r="AE249" s="173"/>
      <c r="AF249" s="173"/>
      <c r="AG249" s="173"/>
      <c r="AH249" s="173"/>
      <c r="AI249" s="173"/>
      <c r="AJ249" s="173"/>
    </row>
    <row r="250" spans="1:36" s="31" customFormat="1" ht="15" customHeight="1">
      <c r="A250" s="669"/>
      <c r="B250" s="669"/>
      <c r="C250" s="509"/>
      <c r="D250" s="509"/>
      <c r="E250" s="509"/>
      <c r="F250" s="509"/>
      <c r="G250" s="514"/>
      <c r="H250" s="505"/>
      <c r="I250" s="512"/>
      <c r="J250" s="73"/>
      <c r="K250" s="513"/>
      <c r="L250" s="415"/>
      <c r="M250" s="129" t="s">
        <v>17</v>
      </c>
      <c r="N250" s="141"/>
      <c r="O250" s="141"/>
      <c r="P250" s="141"/>
      <c r="Q250" s="141"/>
      <c r="R250" s="141"/>
      <c r="S250" s="141"/>
      <c r="T250" s="141"/>
      <c r="U250" s="428"/>
      <c r="V250" s="141"/>
      <c r="W250" s="467"/>
      <c r="X250" s="173"/>
      <c r="Y250" s="182"/>
      <c r="Z250" s="182" t="str">
        <f t="shared" si="4"/>
        <v>Добавить наименование системы теплоснабжения</v>
      </c>
      <c r="AA250" s="182"/>
      <c r="AB250" s="182"/>
      <c r="AC250" s="182"/>
      <c r="AD250" s="173"/>
      <c r="AE250" s="173"/>
      <c r="AF250" s="173"/>
      <c r="AG250" s="173"/>
      <c r="AH250" s="173"/>
      <c r="AI250" s="173"/>
      <c r="AJ250" s="173"/>
    </row>
    <row r="251" spans="1:36" s="31" customFormat="1" ht="15" customHeight="1">
      <c r="A251" s="669"/>
      <c r="B251" s="509"/>
      <c r="C251" s="509"/>
      <c r="D251" s="509"/>
      <c r="E251" s="509"/>
      <c r="F251" s="509"/>
      <c r="G251" s="514"/>
      <c r="H251" s="505"/>
      <c r="I251" s="505"/>
      <c r="J251" s="73"/>
      <c r="K251" s="508"/>
      <c r="L251" s="415"/>
      <c r="M251" s="135" t="s">
        <v>18</v>
      </c>
      <c r="N251" s="141"/>
      <c r="O251" s="141"/>
      <c r="P251" s="141"/>
      <c r="Q251" s="141"/>
      <c r="R251" s="141"/>
      <c r="S251" s="141"/>
      <c r="T251" s="141"/>
      <c r="U251" s="428"/>
      <c r="V251" s="141"/>
      <c r="W251" s="467"/>
      <c r="X251" s="173"/>
      <c r="Y251" s="182"/>
      <c r="Z251" s="182" t="str">
        <f t="shared" si="4"/>
        <v>Добавить территорию действия тарифа</v>
      </c>
      <c r="AA251" s="182"/>
      <c r="AB251" s="182"/>
      <c r="AC251" s="182"/>
      <c r="AD251" s="173"/>
      <c r="AE251" s="173"/>
      <c r="AF251" s="173"/>
      <c r="AG251" s="173"/>
      <c r="AH251" s="173"/>
      <c r="AI251" s="173"/>
      <c r="AJ251" s="173"/>
    </row>
    <row r="252" spans="1:36" ht="15" customHeight="1">
      <c r="L252" s="390"/>
      <c r="M252" s="144" t="s">
        <v>308</v>
      </c>
      <c r="N252" s="141"/>
      <c r="O252" s="141"/>
      <c r="P252" s="141"/>
      <c r="Q252" s="141"/>
      <c r="R252" s="141"/>
      <c r="S252" s="141"/>
      <c r="T252" s="141"/>
      <c r="U252" s="428"/>
      <c r="V252" s="141"/>
      <c r="W252" s="467"/>
      <c r="X252" s="175"/>
      <c r="Y252" s="175"/>
      <c r="Z252" s="175"/>
      <c r="AA252" s="175"/>
      <c r="AB252" s="175"/>
      <c r="AC252" s="175"/>
      <c r="AD252" s="175"/>
      <c r="AE252" s="175"/>
      <c r="AF252" s="175"/>
      <c r="AG252" s="175"/>
      <c r="AH252" s="175"/>
    </row>
    <row r="253" spans="1:36" ht="15" customHeight="1">
      <c r="A253" s="175"/>
      <c r="B253" s="175"/>
      <c r="C253" s="175"/>
      <c r="D253" s="175"/>
      <c r="E253" s="175"/>
      <c r="F253" s="175"/>
      <c r="G253" s="439"/>
      <c r="H253" s="175"/>
      <c r="I253" s="2"/>
      <c r="J253" s="73"/>
      <c r="K253" s="2"/>
      <c r="L253" s="36"/>
      <c r="M253" s="475"/>
      <c r="N253" s="133"/>
      <c r="O253" s="133"/>
      <c r="P253" s="133"/>
      <c r="Q253" s="133"/>
      <c r="R253" s="133"/>
      <c r="S253" s="133"/>
      <c r="T253" s="133"/>
      <c r="U253" s="479"/>
      <c r="V253" s="133"/>
      <c r="W253" s="133"/>
      <c r="X253" s="133"/>
      <c r="Y253" s="133"/>
      <c r="Z253" s="133"/>
      <c r="AA253" s="133"/>
      <c r="AB253" s="479"/>
      <c r="AC253" s="133"/>
      <c r="AD253" s="479"/>
      <c r="AE253" s="175"/>
      <c r="AF253" s="175"/>
      <c r="AG253" s="175"/>
      <c r="AH253" s="175"/>
    </row>
    <row r="254" spans="1:36" s="30" customFormat="1" ht="11.25">
      <c r="A254" s="30" t="s">
        <v>276</v>
      </c>
    </row>
    <row r="255" spans="1:36" ht="11.25"/>
    <row r="256" spans="1:36" s="11" customFormat="1" ht="15" customHeight="1">
      <c r="C256" s="146"/>
      <c r="D256" s="106"/>
      <c r="E256" s="530"/>
    </row>
    <row r="258" spans="1:24" s="30" customFormat="1" ht="17.100000000000001" customHeight="1">
      <c r="A258" s="30" t="s">
        <v>275</v>
      </c>
    </row>
    <row r="260" spans="1:24" s="31" customFormat="1" ht="17.100000000000001" customHeight="1">
      <c r="A260" s="83"/>
      <c r="B260" s="83"/>
      <c r="C260" s="74"/>
      <c r="D260" s="131"/>
      <c r="E260" s="87">
        <v>1</v>
      </c>
      <c r="F260" s="90"/>
      <c r="G260" s="90"/>
      <c r="H260" s="90"/>
      <c r="I260" s="90"/>
      <c r="J260" s="90"/>
      <c r="K260" s="90"/>
      <c r="L260" s="90"/>
      <c r="M260" s="90"/>
      <c r="N260" s="90"/>
      <c r="O260" s="90"/>
      <c r="P260" s="90"/>
      <c r="Q260" s="90"/>
      <c r="R260" s="91"/>
      <c r="S260" s="91"/>
      <c r="T260" s="91"/>
      <c r="U260" s="92"/>
      <c r="V260" s="92"/>
      <c r="W260" s="92"/>
      <c r="X260" s="93"/>
    </row>
    <row r="262" spans="1:24" s="30" customFormat="1" ht="17.100000000000001" customHeight="1">
      <c r="A262" s="30" t="s">
        <v>276</v>
      </c>
    </row>
    <row r="263" spans="1:24" ht="17.100000000000001" customHeight="1">
      <c r="G263" s="82"/>
      <c r="H263" s="82"/>
    </row>
    <row r="264" spans="1:24" s="31" customFormat="1" ht="17.100000000000001" customHeight="1">
      <c r="A264" s="2"/>
      <c r="B264" s="76"/>
      <c r="C264" s="74"/>
      <c r="D264" s="131"/>
      <c r="E264" s="94" t="s">
        <v>92</v>
      </c>
      <c r="F264" s="90"/>
      <c r="G264" s="90"/>
      <c r="H264" s="90"/>
      <c r="I264" s="90"/>
      <c r="J264" s="91"/>
      <c r="K264" s="91"/>
      <c r="L264" s="91"/>
      <c r="M264" s="92"/>
      <c r="N264" s="92"/>
      <c r="O264" s="92"/>
      <c r="P264" s="93"/>
      <c r="Q264" s="77"/>
      <c r="R264" s="77"/>
      <c r="S264" s="77"/>
      <c r="T264" s="77"/>
      <c r="U264" s="77"/>
      <c r="V264" s="77"/>
      <c r="W264" s="77"/>
      <c r="X264" s="77"/>
    </row>
    <row r="266" spans="1:24" s="30" customFormat="1" ht="17.100000000000001" customHeight="1">
      <c r="A266" s="30" t="s">
        <v>277</v>
      </c>
    </row>
    <row r="267" spans="1:24" ht="17.100000000000001" customHeight="1">
      <c r="G267" s="82"/>
      <c r="H267" s="82"/>
    </row>
    <row r="268" spans="1:24" s="31" customFormat="1" ht="17.100000000000001" customHeight="1">
      <c r="A268" s="2"/>
      <c r="B268" s="76"/>
      <c r="C268" s="74"/>
      <c r="D268" s="131"/>
      <c r="E268" s="94" t="s">
        <v>92</v>
      </c>
      <c r="F268" s="90"/>
      <c r="G268" s="90"/>
      <c r="H268" s="90"/>
      <c r="I268" s="90"/>
      <c r="J268" s="91"/>
      <c r="K268" s="91"/>
      <c r="L268" s="91"/>
      <c r="M268" s="92"/>
      <c r="N268" s="92"/>
      <c r="O268" s="92"/>
      <c r="P268" s="93"/>
      <c r="Q268" s="77"/>
      <c r="R268" s="77"/>
      <c r="S268" s="77"/>
      <c r="T268" s="77"/>
      <c r="U268" s="77"/>
      <c r="V268" s="77"/>
      <c r="W268" s="77"/>
      <c r="X268" s="77"/>
    </row>
    <row r="270" spans="1:24" s="30" customFormat="1" ht="17.100000000000001" customHeight="1">
      <c r="A270" s="30" t="s">
        <v>304</v>
      </c>
      <c r="B270" s="30" t="s">
        <v>305</v>
      </c>
      <c r="C270" s="30" t="s">
        <v>306</v>
      </c>
    </row>
    <row r="272" spans="1:24" s="19" customFormat="1" ht="20.100000000000001" customHeight="1">
      <c r="A272" s="78"/>
      <c r="B272" s="78"/>
      <c r="C272" s="16"/>
      <c r="D272" s="17"/>
      <c r="F272" s="33" t="s">
        <v>80</v>
      </c>
      <c r="G272" s="23"/>
      <c r="I272" s="47"/>
    </row>
    <row r="273" spans="1:9" s="19" customFormat="1" ht="22.5">
      <c r="A273" s="78"/>
      <c r="B273" s="79"/>
      <c r="C273" s="16"/>
      <c r="D273" s="28"/>
      <c r="E273" s="27" t="s">
        <v>76</v>
      </c>
      <c r="F273" s="29"/>
      <c r="G273" s="23"/>
      <c r="I273" s="47"/>
    </row>
    <row r="274" spans="1:9" s="19" customFormat="1" ht="19.5">
      <c r="A274" s="78"/>
      <c r="B274" s="79"/>
      <c r="C274" s="16"/>
      <c r="D274" s="28"/>
      <c r="E274" s="27" t="s">
        <v>77</v>
      </c>
      <c r="F274" s="29"/>
      <c r="G274" s="23"/>
      <c r="I274" s="47"/>
    </row>
    <row r="275" spans="1:9" s="19" customFormat="1" ht="13.5" customHeight="1">
      <c r="A275" s="78"/>
      <c r="B275" s="78"/>
      <c r="C275" s="16"/>
      <c r="D275" s="20"/>
      <c r="E275" s="21"/>
      <c r="F275" s="32"/>
      <c r="G275" s="17"/>
      <c r="I275" s="47"/>
    </row>
    <row r="276" spans="1:9" s="19" customFormat="1" ht="20.100000000000001" customHeight="1">
      <c r="A276" s="78"/>
      <c r="B276" s="78"/>
      <c r="C276" s="16"/>
      <c r="D276" s="17"/>
      <c r="F276" s="33" t="s">
        <v>171</v>
      </c>
      <c r="G276" s="23"/>
      <c r="I276" s="47"/>
    </row>
    <row r="277" spans="1:9" s="19" customFormat="1" ht="22.5">
      <c r="A277" s="78"/>
      <c r="B277" s="79"/>
      <c r="C277" s="16"/>
      <c r="D277" s="28"/>
      <c r="E277" s="34" t="s">
        <v>86</v>
      </c>
      <c r="F277" s="29"/>
      <c r="G277" s="23"/>
      <c r="I277" s="47"/>
    </row>
    <row r="278" spans="1:9" s="19" customFormat="1" ht="22.5">
      <c r="A278" s="78"/>
      <c r="B278" s="79"/>
      <c r="C278" s="16"/>
      <c r="D278" s="28"/>
      <c r="E278" s="34" t="s">
        <v>170</v>
      </c>
      <c r="F278" s="29"/>
      <c r="G278" s="23"/>
      <c r="I278" s="47"/>
    </row>
    <row r="279" spans="1:9" s="19" customFormat="1" ht="13.5" customHeight="1">
      <c r="A279" s="78"/>
      <c r="B279" s="78"/>
      <c r="C279" s="16"/>
      <c r="D279" s="20"/>
      <c r="E279" s="21"/>
      <c r="F279" s="32"/>
      <c r="G279" s="17"/>
      <c r="I279" s="47"/>
    </row>
    <row r="280" spans="1:9" s="19" customFormat="1" ht="20.100000000000001" customHeight="1">
      <c r="A280" s="78"/>
      <c r="B280" s="78"/>
      <c r="C280" s="16"/>
      <c r="D280" s="17"/>
      <c r="F280" s="33" t="s">
        <v>172</v>
      </c>
      <c r="G280" s="23"/>
      <c r="I280" s="47"/>
    </row>
    <row r="281" spans="1:9" s="19" customFormat="1" ht="22.5">
      <c r="A281" s="78"/>
      <c r="B281" s="79"/>
      <c r="C281" s="16"/>
      <c r="D281" s="28"/>
      <c r="E281" s="34" t="s">
        <v>86</v>
      </c>
      <c r="F281" s="29"/>
      <c r="G281" s="23"/>
      <c r="I281" s="47"/>
    </row>
    <row r="282" spans="1:9" s="19" customFormat="1" ht="22.5">
      <c r="A282" s="78"/>
      <c r="B282" s="79"/>
      <c r="C282" s="16"/>
      <c r="D282" s="28"/>
      <c r="E282" s="34" t="s">
        <v>170</v>
      </c>
      <c r="F282" s="29"/>
      <c r="G282" s="23"/>
      <c r="I282" s="47"/>
    </row>
    <row r="283" spans="1:9" s="19" customFormat="1" ht="13.5" customHeight="1">
      <c r="A283" s="78"/>
      <c r="B283" s="78"/>
      <c r="C283" s="16"/>
      <c r="D283" s="20"/>
      <c r="E283" s="21"/>
      <c r="F283" s="32"/>
      <c r="G283" s="17"/>
      <c r="I283" s="47"/>
    </row>
    <row r="284" spans="1:9" s="19" customFormat="1" ht="20.100000000000001" customHeight="1">
      <c r="A284" s="78"/>
      <c r="B284" s="78"/>
      <c r="C284" s="16"/>
      <c r="D284" s="17"/>
      <c r="F284" s="33" t="s">
        <v>173</v>
      </c>
      <c r="G284" s="23"/>
      <c r="I284" s="47"/>
    </row>
    <row r="285" spans="1:9" s="19" customFormat="1" ht="22.5">
      <c r="A285" s="78"/>
      <c r="B285" s="79"/>
      <c r="C285" s="16"/>
      <c r="D285" s="28"/>
      <c r="E285" s="27" t="s">
        <v>86</v>
      </c>
      <c r="F285" s="29"/>
      <c r="G285" s="23"/>
      <c r="I285" s="47"/>
    </row>
    <row r="286" spans="1:9" s="19" customFormat="1" ht="19.5">
      <c r="A286" s="78"/>
      <c r="B286" s="79"/>
      <c r="C286" s="16"/>
      <c r="D286" s="28"/>
      <c r="E286" s="27" t="s">
        <v>87</v>
      </c>
      <c r="F286" s="29"/>
      <c r="G286" s="23"/>
      <c r="I286" s="47"/>
    </row>
    <row r="287" spans="1:9" s="19" customFormat="1" ht="22.5">
      <c r="A287" s="78"/>
      <c r="B287" s="79"/>
      <c r="C287" s="16"/>
      <c r="D287" s="28"/>
      <c r="E287" s="34" t="s">
        <v>170</v>
      </c>
      <c r="F287" s="29"/>
      <c r="G287" s="23"/>
      <c r="I287" s="47"/>
    </row>
    <row r="288" spans="1:9" s="19" customFormat="1" ht="19.5">
      <c r="A288" s="78"/>
      <c r="B288" s="79"/>
      <c r="C288" s="16"/>
      <c r="D288" s="28"/>
      <c r="E288" s="27" t="s">
        <v>88</v>
      </c>
      <c r="F288" s="29"/>
      <c r="G288" s="23"/>
      <c r="I288" s="47"/>
    </row>
    <row r="290" spans="1:83" s="30" customFormat="1" ht="17.100000000000001" customHeight="1">
      <c r="A290" s="30" t="s">
        <v>325</v>
      </c>
    </row>
    <row r="292" spans="1:83" s="110" customFormat="1" ht="14.25">
      <c r="A292" s="161" t="s">
        <v>49</v>
      </c>
      <c r="B292" s="110" t="s">
        <v>252</v>
      </c>
      <c r="C292" s="117"/>
      <c r="D292" s="119"/>
      <c r="E292" s="359"/>
      <c r="F292" s="534"/>
      <c r="G292" s="534"/>
      <c r="H292" s="534"/>
      <c r="I292" s="536"/>
      <c r="J292" s="256"/>
      <c r="K292" s="257"/>
      <c r="M292" s="364" t="str">
        <f>IF(ISERROR(INDEX(kind_of_nameforms,MATCH(E292,kind_of_forms,0),1)),"",INDEX(kind_of_nameforms,MATCH(E292,kind_of_forms,0),1))</f>
        <v/>
      </c>
    </row>
    <row r="295" spans="1:83" ht="15">
      <c r="A295" s="30" t="s">
        <v>402</v>
      </c>
      <c r="B295" s="30"/>
      <c r="C295" s="30"/>
      <c r="D295" s="30"/>
      <c r="E295" s="30"/>
      <c r="F295" s="30"/>
      <c r="G295" s="30"/>
      <c r="H295" s="30"/>
      <c r="I295" s="30"/>
      <c r="J295" s="30"/>
      <c r="K295" s="30"/>
      <c r="L295" s="30"/>
      <c r="M295" s="30"/>
      <c r="N295" s="30"/>
      <c r="O295" s="30"/>
      <c r="P295" s="30"/>
      <c r="Q295" s="30"/>
      <c r="R295" s="30"/>
      <c r="S295" s="30"/>
      <c r="T295" s="30"/>
      <c r="U295" s="224"/>
      <c r="V295" s="30"/>
      <c r="W295" s="30"/>
    </row>
    <row r="296" spans="1:83" ht="15">
      <c r="D296" s="105"/>
      <c r="E296" s="105"/>
      <c r="F296" s="105"/>
      <c r="G296" s="105"/>
      <c r="H296" s="105"/>
      <c r="I296" s="105"/>
      <c r="J296" s="105"/>
      <c r="K296" s="105"/>
      <c r="L296" s="105"/>
      <c r="U296" s="225"/>
    </row>
    <row r="297" spans="1:83" ht="15" customHeight="1">
      <c r="A297" s="77"/>
      <c r="B297" s="163" t="s">
        <v>403</v>
      </c>
      <c r="C297" s="781"/>
      <c r="D297" s="625">
        <v>1</v>
      </c>
      <c r="E297" s="671"/>
      <c r="F297" s="284"/>
      <c r="G297" s="165">
        <v>0</v>
      </c>
      <c r="H297" s="289"/>
      <c r="I297" s="214"/>
      <c r="J297" s="323" t="s">
        <v>496</v>
      </c>
      <c r="K297" s="135"/>
      <c r="L297" s="226"/>
      <c r="M297" s="182">
        <f>mergeValue(H297)</f>
        <v>0</v>
      </c>
      <c r="N297" s="173"/>
      <c r="O297" s="173"/>
      <c r="P297" s="182" t="str">
        <f>IF(ISERROR(MATCH(Q297,MODesc,0)),"n","y")</f>
        <v>n</v>
      </c>
      <c r="Q297" s="173"/>
      <c r="R297" s="182" t="str">
        <f>K297&amp;"("&amp;L297&amp;")"</f>
        <v>()</v>
      </c>
      <c r="S297" s="163"/>
      <c r="T297" s="163"/>
      <c r="U297" s="212"/>
      <c r="V297" s="163"/>
      <c r="W297" s="163"/>
      <c r="X297" s="163"/>
      <c r="Y297" s="161"/>
      <c r="Z297" s="161"/>
      <c r="AA297" s="175"/>
      <c r="AB297" s="175"/>
      <c r="AC297" s="175"/>
      <c r="AD297" s="175"/>
      <c r="AE297" s="175"/>
      <c r="AF297" s="175"/>
      <c r="AG297" s="175"/>
      <c r="AH297" s="175"/>
      <c r="AI297" s="175"/>
      <c r="AJ297" s="175"/>
      <c r="AK297" s="175"/>
      <c r="AL297" s="175"/>
      <c r="AM297" s="175"/>
      <c r="AN297" s="175"/>
      <c r="AO297" s="175"/>
      <c r="AP297" s="175"/>
      <c r="AQ297" s="175"/>
      <c r="AR297" s="175"/>
      <c r="AS297" s="175"/>
      <c r="AT297" s="175"/>
      <c r="AU297" s="175"/>
      <c r="AV297" s="175"/>
      <c r="AW297" s="175"/>
      <c r="AX297" s="175"/>
      <c r="AY297" s="175"/>
      <c r="AZ297" s="175"/>
      <c r="BA297" s="175"/>
      <c r="BB297" s="175"/>
      <c r="BC297" s="175"/>
      <c r="BD297" s="175"/>
      <c r="BE297" s="175"/>
      <c r="BF297" s="175"/>
      <c r="BG297" s="175"/>
      <c r="BH297" s="175"/>
      <c r="BI297" s="175"/>
      <c r="BJ297" s="175"/>
      <c r="BK297" s="175"/>
      <c r="BL297" s="175"/>
      <c r="BM297" s="175"/>
      <c r="BN297" s="175"/>
      <c r="BO297" s="175"/>
      <c r="BP297" s="175"/>
      <c r="BQ297" s="175"/>
      <c r="BR297" s="175"/>
      <c r="BS297" s="175"/>
      <c r="BT297" s="175"/>
      <c r="BU297" s="175"/>
      <c r="BV297" s="161"/>
      <c r="BW297" s="161"/>
      <c r="BX297" s="161"/>
      <c r="BY297" s="161"/>
      <c r="BZ297" s="161"/>
      <c r="CA297" s="161"/>
      <c r="CB297" s="161"/>
      <c r="CC297" s="161"/>
      <c r="CD297" s="161"/>
      <c r="CE297" s="161"/>
    </row>
    <row r="298" spans="1:83" ht="15" customHeight="1">
      <c r="A298" s="77"/>
      <c r="B298" s="77"/>
      <c r="C298" s="781"/>
      <c r="D298" s="625"/>
      <c r="E298" s="671"/>
      <c r="F298" s="214"/>
      <c r="G298" s="215"/>
      <c r="H298" s="135" t="s">
        <v>401</v>
      </c>
      <c r="I298" s="215"/>
      <c r="J298" s="215"/>
      <c r="K298" s="227"/>
      <c r="L298" s="226"/>
      <c r="M298" s="173"/>
      <c r="N298" s="173"/>
      <c r="O298" s="173"/>
      <c r="P298" s="173"/>
      <c r="Q298" s="182"/>
      <c r="R298" s="173"/>
      <c r="S298" s="163"/>
      <c r="T298" s="163"/>
      <c r="U298" s="212"/>
      <c r="V298" s="163"/>
      <c r="W298" s="163"/>
      <c r="X298" s="163"/>
      <c r="Y298" s="161"/>
      <c r="Z298" s="161"/>
      <c r="AA298" s="175"/>
      <c r="AB298" s="175"/>
      <c r="AC298" s="175"/>
      <c r="AD298" s="175"/>
      <c r="AE298" s="175"/>
      <c r="AF298" s="175"/>
      <c r="AG298" s="175"/>
      <c r="AH298" s="175"/>
      <c r="AI298" s="175"/>
      <c r="AJ298" s="175"/>
      <c r="AK298" s="175"/>
      <c r="AL298" s="175"/>
      <c r="AM298" s="175"/>
      <c r="AN298" s="175"/>
      <c r="AO298" s="175"/>
      <c r="AP298" s="175"/>
      <c r="AQ298" s="175"/>
      <c r="AR298" s="175"/>
      <c r="AS298" s="175"/>
      <c r="AT298" s="175"/>
      <c r="AU298" s="175"/>
      <c r="AV298" s="175"/>
      <c r="AW298" s="175"/>
      <c r="AX298" s="175"/>
      <c r="AY298" s="175"/>
      <c r="AZ298" s="175"/>
      <c r="BA298" s="175"/>
      <c r="BB298" s="175"/>
      <c r="BC298" s="175"/>
      <c r="BD298" s="175"/>
      <c r="BE298" s="175"/>
      <c r="BF298" s="175"/>
      <c r="BG298" s="175"/>
      <c r="BH298" s="175"/>
      <c r="BI298" s="175"/>
      <c r="BJ298" s="175"/>
      <c r="BK298" s="175"/>
      <c r="BL298" s="175"/>
      <c r="BM298" s="175"/>
      <c r="BN298" s="175"/>
      <c r="BO298" s="175"/>
      <c r="BP298" s="175"/>
      <c r="BQ298" s="175"/>
      <c r="BR298" s="175"/>
      <c r="BS298" s="175"/>
      <c r="BT298" s="175"/>
      <c r="BU298" s="175"/>
      <c r="BV298" s="161"/>
      <c r="BW298" s="161"/>
      <c r="BX298" s="161"/>
      <c r="BY298" s="161"/>
      <c r="BZ298" s="161"/>
      <c r="CA298" s="161"/>
      <c r="CB298" s="161"/>
      <c r="CC298" s="161"/>
      <c r="CD298" s="161"/>
      <c r="CE298" s="161"/>
    </row>
    <row r="299" spans="1:83" ht="15">
      <c r="Q299" s="161"/>
      <c r="U299" s="225"/>
    </row>
    <row r="300" spans="1:83" ht="15">
      <c r="A300" s="30" t="s">
        <v>404</v>
      </c>
      <c r="B300" s="30"/>
      <c r="C300" s="30"/>
      <c r="D300" s="30"/>
      <c r="E300" s="30"/>
      <c r="F300" s="30"/>
      <c r="G300" s="30"/>
      <c r="H300" s="30"/>
      <c r="I300" s="30"/>
      <c r="J300" s="30"/>
      <c r="K300" s="30"/>
      <c r="L300" s="30"/>
      <c r="M300" s="30"/>
      <c r="N300" s="30"/>
      <c r="O300" s="30"/>
      <c r="P300" s="30"/>
      <c r="Q300" s="228"/>
      <c r="R300" s="30"/>
      <c r="S300" s="30"/>
      <c r="T300" s="30"/>
      <c r="U300" s="224"/>
      <c r="V300" s="30"/>
      <c r="W300" s="30"/>
    </row>
    <row r="301" spans="1:83" ht="15">
      <c r="F301" s="105"/>
      <c r="G301" s="105"/>
      <c r="H301" s="105"/>
      <c r="I301" s="105"/>
      <c r="J301" s="105"/>
      <c r="K301" s="105"/>
      <c r="L301" s="105"/>
      <c r="Q301" s="161"/>
      <c r="U301" s="225"/>
    </row>
    <row r="302" spans="1:83" ht="15" customHeight="1">
      <c r="A302" s="77"/>
      <c r="B302" s="163" t="s">
        <v>403</v>
      </c>
      <c r="C302" s="782"/>
      <c r="D302" s="213"/>
      <c r="E302" s="213"/>
      <c r="F302" s="783"/>
      <c r="G302" s="625">
        <v>0</v>
      </c>
      <c r="H302" s="627"/>
      <c r="I302" s="214"/>
      <c r="J302" s="323" t="s">
        <v>496</v>
      </c>
      <c r="K302" s="135"/>
      <c r="L302" s="226"/>
      <c r="M302" s="182">
        <f>mergeValue(H302)</f>
        <v>0</v>
      </c>
      <c r="N302" s="173"/>
      <c r="O302" s="173"/>
      <c r="P302" s="173"/>
      <c r="Q302" s="173"/>
      <c r="R302" s="182" t="str">
        <f>K302&amp;"("&amp;L302&amp;")"</f>
        <v>()</v>
      </c>
      <c r="S302" s="163"/>
      <c r="T302" s="163"/>
      <c r="U302" s="212"/>
      <c r="V302" s="163"/>
      <c r="W302" s="163"/>
      <c r="X302" s="163"/>
      <c r="Y302" s="161"/>
      <c r="Z302" s="161"/>
      <c r="AA302" s="175"/>
      <c r="AB302" s="175"/>
      <c r="AC302" s="175"/>
      <c r="AD302" s="175"/>
      <c r="AE302" s="175"/>
      <c r="AF302" s="175"/>
      <c r="AG302" s="175"/>
      <c r="AH302" s="175"/>
      <c r="AI302" s="175"/>
      <c r="AJ302" s="175"/>
      <c r="AK302" s="175"/>
      <c r="AL302" s="175"/>
      <c r="AM302" s="175"/>
      <c r="AN302" s="175"/>
      <c r="AO302" s="175"/>
      <c r="AP302" s="175"/>
      <c r="AQ302" s="175"/>
      <c r="AR302" s="175"/>
      <c r="AS302" s="175"/>
      <c r="AT302" s="175"/>
      <c r="AU302" s="175"/>
      <c r="AV302" s="175"/>
      <c r="AW302" s="175"/>
      <c r="AX302" s="175"/>
      <c r="AY302" s="175"/>
      <c r="AZ302" s="175"/>
      <c r="BA302" s="175"/>
      <c r="BB302" s="175"/>
      <c r="BC302" s="175"/>
      <c r="BD302" s="175"/>
      <c r="BE302" s="175"/>
      <c r="BF302" s="175"/>
      <c r="BG302" s="175"/>
      <c r="BH302" s="175"/>
      <c r="BI302" s="175"/>
      <c r="BJ302" s="175"/>
      <c r="BK302" s="175"/>
      <c r="BL302" s="175"/>
      <c r="BM302" s="175"/>
      <c r="BN302" s="175"/>
      <c r="BO302" s="175"/>
      <c r="BP302" s="175"/>
      <c r="BQ302" s="175"/>
      <c r="BR302" s="175"/>
      <c r="BS302" s="175"/>
      <c r="BT302" s="175"/>
      <c r="BU302" s="175"/>
      <c r="BV302" s="161"/>
      <c r="BW302" s="161"/>
      <c r="BX302" s="161"/>
      <c r="BY302" s="161"/>
      <c r="BZ302" s="161"/>
      <c r="CA302" s="161"/>
      <c r="CB302" s="161"/>
      <c r="CC302" s="161"/>
      <c r="CD302" s="161"/>
      <c r="CE302" s="161"/>
    </row>
    <row r="303" spans="1:83" ht="15" customHeight="1">
      <c r="A303" s="77"/>
      <c r="B303" s="77"/>
      <c r="C303" s="782"/>
      <c r="D303" s="213"/>
      <c r="E303" s="213"/>
      <c r="F303" s="783"/>
      <c r="G303" s="625"/>
      <c r="H303" s="627"/>
      <c r="I303" s="215"/>
      <c r="J303" s="215"/>
      <c r="K303" s="135" t="s">
        <v>4</v>
      </c>
      <c r="L303" s="226"/>
      <c r="M303" s="173"/>
      <c r="N303" s="173"/>
      <c r="O303" s="173"/>
      <c r="P303" s="173"/>
      <c r="Q303" s="182"/>
      <c r="R303" s="173"/>
      <c r="S303" s="163"/>
      <c r="T303" s="163"/>
      <c r="U303" s="212"/>
      <c r="V303" s="163"/>
      <c r="W303" s="163"/>
      <c r="X303" s="163"/>
      <c r="Y303" s="161"/>
      <c r="Z303" s="161"/>
      <c r="AA303" s="175"/>
      <c r="AB303" s="175"/>
      <c r="AC303" s="175"/>
      <c r="AD303" s="175"/>
      <c r="AE303" s="175"/>
      <c r="AF303" s="175"/>
      <c r="AG303" s="175"/>
      <c r="AH303" s="175"/>
      <c r="AI303" s="175"/>
      <c r="AJ303" s="175"/>
      <c r="AK303" s="175"/>
      <c r="AL303" s="175"/>
      <c r="AM303" s="175"/>
      <c r="AN303" s="175"/>
      <c r="AO303" s="175"/>
      <c r="AP303" s="175"/>
      <c r="AQ303" s="175"/>
      <c r="AR303" s="175"/>
      <c r="AS303" s="175"/>
      <c r="AT303" s="175"/>
      <c r="AU303" s="175"/>
      <c r="AV303" s="175"/>
      <c r="AW303" s="175"/>
      <c r="AX303" s="175"/>
      <c r="AY303" s="175"/>
      <c r="AZ303" s="175"/>
      <c r="BA303" s="175"/>
      <c r="BB303" s="175"/>
      <c r="BC303" s="175"/>
      <c r="BD303" s="175"/>
      <c r="BE303" s="175"/>
      <c r="BF303" s="175"/>
      <c r="BG303" s="175"/>
      <c r="BH303" s="175"/>
      <c r="BI303" s="175"/>
      <c r="BJ303" s="175"/>
      <c r="BK303" s="175"/>
      <c r="BL303" s="175"/>
      <c r="BM303" s="175"/>
      <c r="BN303" s="175"/>
      <c r="BO303" s="175"/>
      <c r="BP303" s="175"/>
      <c r="BQ303" s="175"/>
      <c r="BR303" s="175"/>
      <c r="BS303" s="175"/>
      <c r="BT303" s="175"/>
      <c r="BU303" s="175"/>
      <c r="BV303" s="161"/>
      <c r="BW303" s="161"/>
      <c r="BX303" s="161"/>
      <c r="BY303" s="161"/>
      <c r="BZ303" s="161"/>
      <c r="CA303" s="161"/>
      <c r="CB303" s="161"/>
      <c r="CC303" s="161"/>
      <c r="CD303" s="161"/>
      <c r="CE303" s="161"/>
    </row>
    <row r="304" spans="1:83" ht="15">
      <c r="Q304" s="161"/>
      <c r="U304" s="225"/>
    </row>
    <row r="305" spans="1:83" ht="15">
      <c r="A305" s="30" t="s">
        <v>405</v>
      </c>
      <c r="B305" s="30"/>
      <c r="C305" s="30"/>
      <c r="D305" s="30"/>
      <c r="E305" s="30"/>
      <c r="F305" s="30"/>
      <c r="G305" s="30"/>
      <c r="H305" s="30"/>
      <c r="I305" s="30"/>
      <c r="J305" s="30"/>
      <c r="K305" s="30"/>
      <c r="L305" s="30"/>
      <c r="M305" s="30"/>
      <c r="N305" s="30"/>
      <c r="O305" s="30"/>
      <c r="P305" s="30"/>
      <c r="Q305" s="228"/>
      <c r="R305" s="30"/>
      <c r="S305" s="30"/>
      <c r="T305" s="30"/>
      <c r="U305" s="224"/>
      <c r="V305" s="30"/>
      <c r="W305" s="30"/>
    </row>
    <row r="306" spans="1:83" ht="15">
      <c r="Q306" s="161"/>
      <c r="U306" s="225"/>
    </row>
    <row r="307" spans="1:83" ht="15" customHeight="1">
      <c r="A307" s="77"/>
      <c r="B307" s="163" t="s">
        <v>403</v>
      </c>
      <c r="C307" s="326"/>
      <c r="E307" s="162"/>
      <c r="I307" s="189"/>
      <c r="J307" s="165">
        <v>0</v>
      </c>
      <c r="K307" s="325"/>
      <c r="L307" s="211"/>
      <c r="M307" s="182">
        <f>mergeValue(H307)</f>
        <v>0</v>
      </c>
      <c r="N307" s="173"/>
      <c r="O307" s="173"/>
      <c r="P307" s="173"/>
      <c r="Q307" s="173"/>
      <c r="R307" s="182" t="str">
        <f>K307&amp;" ("&amp;L307&amp;")"</f>
        <v xml:space="preserve"> ()</v>
      </c>
      <c r="S307" s="163"/>
      <c r="T307" s="163"/>
      <c r="U307" s="212"/>
      <c r="V307" s="163"/>
      <c r="W307" s="163"/>
      <c r="X307" s="163"/>
      <c r="Y307" s="161"/>
      <c r="Z307" s="161"/>
      <c r="AA307" s="175"/>
      <c r="AB307" s="175"/>
      <c r="AC307" s="175"/>
      <c r="AD307" s="175"/>
      <c r="AE307" s="175"/>
      <c r="AF307" s="175"/>
      <c r="AG307" s="175"/>
      <c r="AH307" s="175"/>
      <c r="AI307" s="175"/>
      <c r="AJ307" s="175"/>
      <c r="AK307" s="175"/>
      <c r="AL307" s="175"/>
      <c r="AM307" s="175"/>
      <c r="AN307" s="175"/>
      <c r="AO307" s="175"/>
      <c r="AP307" s="175"/>
      <c r="AQ307" s="175"/>
      <c r="AR307" s="175"/>
      <c r="AS307" s="175"/>
      <c r="AT307" s="175"/>
      <c r="AU307" s="175"/>
      <c r="AV307" s="175"/>
      <c r="AW307" s="175"/>
      <c r="AX307" s="175"/>
      <c r="AY307" s="175"/>
      <c r="AZ307" s="175"/>
      <c r="BA307" s="175"/>
      <c r="BB307" s="175"/>
      <c r="BC307" s="175"/>
      <c r="BD307" s="175"/>
      <c r="BE307" s="175"/>
      <c r="BF307" s="175"/>
      <c r="BG307" s="175"/>
      <c r="BH307" s="175"/>
      <c r="BI307" s="175"/>
      <c r="BJ307" s="175"/>
      <c r="BK307" s="175"/>
      <c r="BL307" s="175"/>
      <c r="BM307" s="175"/>
      <c r="BN307" s="175"/>
      <c r="BO307" s="175"/>
      <c r="BP307" s="175"/>
      <c r="BQ307" s="175"/>
      <c r="BR307" s="175"/>
      <c r="BS307" s="175"/>
      <c r="BT307" s="175"/>
      <c r="BU307" s="175"/>
      <c r="BV307" s="161"/>
      <c r="BW307" s="161"/>
      <c r="BX307" s="161"/>
      <c r="BY307" s="161"/>
      <c r="BZ307" s="161"/>
      <c r="CA307" s="161"/>
      <c r="CB307" s="161"/>
      <c r="CC307" s="161"/>
      <c r="CD307" s="161"/>
      <c r="CE307" s="161"/>
    </row>
    <row r="309" spans="1:83" ht="11.25"/>
    <row r="310" spans="1:83" s="30" customFormat="1" ht="11.25">
      <c r="A310" s="30" t="s">
        <v>444</v>
      </c>
    </row>
    <row r="311" spans="1:83" ht="11.25"/>
    <row r="312" spans="1:83" s="31" customFormat="1" ht="20.100000000000001" customHeight="1">
      <c r="A312" s="2"/>
      <c r="B312" s="163"/>
      <c r="C312" s="74"/>
      <c r="D312" s="164"/>
      <c r="E312" s="243"/>
      <c r="F312" s="242"/>
      <c r="G312" s="244"/>
      <c r="I312" s="182"/>
      <c r="J312" s="182"/>
    </row>
    <row r="313" spans="1:83" ht="11.25"/>
    <row r="314" spans="1:83" ht="11.25"/>
    <row r="315" spans="1:83" s="30" customFormat="1" ht="11.25">
      <c r="A315" s="30" t="s">
        <v>450</v>
      </c>
    </row>
    <row r="316" spans="1:83" ht="11.25"/>
    <row r="317" spans="1:83" s="31" customFormat="1" ht="20.100000000000001" customHeight="1">
      <c r="A317" s="153"/>
      <c r="B317" s="163"/>
      <c r="C317" s="74"/>
      <c r="D317" s="164"/>
      <c r="E317" s="246"/>
      <c r="F317" s="245" t="s">
        <v>449</v>
      </c>
      <c r="G317" s="245" t="s">
        <v>449</v>
      </c>
      <c r="H317" s="256"/>
      <c r="I317" s="182"/>
      <c r="K317" s="182"/>
      <c r="L317" s="182"/>
    </row>
    <row r="318" spans="1:83" ht="11.25"/>
    <row r="319" spans="1:83" ht="11.25"/>
    <row r="320" spans="1:83" s="30" customFormat="1" ht="11.25">
      <c r="A320" s="30" t="s">
        <v>451</v>
      </c>
    </row>
    <row r="321" spans="1:12" ht="11.25"/>
    <row r="322" spans="1:12" s="31" customFormat="1" ht="20.100000000000001" customHeight="1">
      <c r="A322" s="153"/>
      <c r="B322" s="163"/>
      <c r="C322" s="74"/>
      <c r="D322" s="164"/>
      <c r="E322" s="246"/>
      <c r="F322" s="245" t="s">
        <v>449</v>
      </c>
      <c r="G322" s="335"/>
      <c r="H322" s="245" t="s">
        <v>449</v>
      </c>
      <c r="I322" s="182"/>
      <c r="K322" s="182"/>
      <c r="L322" s="182"/>
    </row>
    <row r="323" spans="1:12" ht="11.25"/>
    <row r="324" spans="1:12" ht="11.25"/>
    <row r="325" spans="1:12" s="30" customFormat="1" ht="11.25">
      <c r="A325" s="30" t="s">
        <v>452</v>
      </c>
    </row>
    <row r="326" spans="1:12" ht="11.25"/>
    <row r="327" spans="1:12" s="31" customFormat="1" ht="20.100000000000001" customHeight="1">
      <c r="A327" s="153"/>
      <c r="B327" s="163"/>
      <c r="C327" s="74"/>
      <c r="D327" s="164"/>
      <c r="E327" s="247">
        <f>E326</f>
        <v>0</v>
      </c>
      <c r="F327" s="245" t="s">
        <v>449</v>
      </c>
      <c r="G327" s="335"/>
      <c r="H327" s="245" t="s">
        <v>449</v>
      </c>
      <c r="I327" s="182"/>
      <c r="K327" s="182"/>
      <c r="L327" s="182"/>
    </row>
    <row r="328" spans="1:12" s="31" customFormat="1" ht="14.25">
      <c r="A328" s="153"/>
      <c r="B328" s="163"/>
      <c r="C328" s="74"/>
      <c r="D328" s="85"/>
      <c r="E328" s="248"/>
      <c r="F328" s="249"/>
      <c r="G328"/>
      <c r="H328" s="249"/>
      <c r="I328" s="182"/>
      <c r="K328" s="182"/>
      <c r="L328" s="182"/>
    </row>
    <row r="330" spans="1:12" s="30" customFormat="1" ht="11.25">
      <c r="A330" s="30" t="s">
        <v>453</v>
      </c>
    </row>
    <row r="331" spans="1:12" ht="11.25"/>
    <row r="332" spans="1:12" s="31" customFormat="1" ht="20.100000000000001" customHeight="1">
      <c r="A332" s="153"/>
      <c r="B332" s="163"/>
      <c r="C332" s="74"/>
      <c r="D332" s="164"/>
      <c r="E332" s="247">
        <f>E331</f>
        <v>0</v>
      </c>
      <c r="F332" s="245" t="s">
        <v>449</v>
      </c>
      <c r="G332" s="250"/>
      <c r="H332" s="245" t="s">
        <v>449</v>
      </c>
      <c r="I332" s="182"/>
      <c r="K332" s="182"/>
      <c r="L332" s="182"/>
    </row>
    <row r="335" spans="1:12" s="30" customFormat="1" ht="17.100000000000001" customHeight="1">
      <c r="A335" s="30" t="s">
        <v>484</v>
      </c>
    </row>
    <row r="337" spans="1:83" s="138" customFormat="1" ht="409.5">
      <c r="A337" s="667">
        <v>1</v>
      </c>
      <c r="B337" s="183"/>
      <c r="C337" s="183"/>
      <c r="D337" s="183"/>
      <c r="F337" s="165" t="str">
        <f>"2." &amp;mergeValue(A337)</f>
        <v>2.1</v>
      </c>
      <c r="G337" s="336" t="s">
        <v>473</v>
      </c>
      <c r="H337" s="259"/>
      <c r="I337" s="169" t="s">
        <v>568</v>
      </c>
      <c r="J337" s="271"/>
      <c r="K337" s="183"/>
      <c r="L337" s="183"/>
      <c r="M337" s="183"/>
      <c r="N337" s="183"/>
      <c r="O337" s="183"/>
      <c r="P337" s="183"/>
      <c r="Q337" s="183"/>
      <c r="R337" s="183"/>
      <c r="S337" s="183"/>
      <c r="T337" s="183"/>
    </row>
    <row r="338" spans="1:83" s="138" customFormat="1" ht="90">
      <c r="A338" s="667"/>
      <c r="B338" s="183"/>
      <c r="C338" s="183"/>
      <c r="D338" s="183"/>
      <c r="F338" s="165" t="str">
        <f>"3." &amp;mergeValue(A338)</f>
        <v>3.1</v>
      </c>
      <c r="G338" s="336" t="s">
        <v>474</v>
      </c>
      <c r="H338" s="259"/>
      <c r="I338" s="169" t="s">
        <v>566</v>
      </c>
      <c r="J338" s="271"/>
      <c r="K338" s="183"/>
      <c r="L338" s="183"/>
      <c r="M338" s="183"/>
      <c r="N338" s="183"/>
      <c r="O338" s="183"/>
      <c r="P338" s="183"/>
      <c r="Q338" s="183"/>
      <c r="R338" s="183"/>
      <c r="S338" s="183"/>
      <c r="T338" s="183"/>
    </row>
    <row r="339" spans="1:83" s="138" customFormat="1" ht="45">
      <c r="A339" s="667"/>
      <c r="B339" s="183"/>
      <c r="C339" s="183"/>
      <c r="D339" s="183"/>
      <c r="F339" s="165" t="str">
        <f>"4."&amp;mergeValue(A339)</f>
        <v>4.1</v>
      </c>
      <c r="G339" s="336" t="s">
        <v>475</v>
      </c>
      <c r="H339" s="260" t="s">
        <v>449</v>
      </c>
      <c r="I339" s="169"/>
      <c r="J339" s="271"/>
      <c r="K339" s="183"/>
      <c r="L339" s="183"/>
      <c r="M339" s="183"/>
      <c r="N339" s="183"/>
      <c r="O339" s="183"/>
      <c r="P339" s="183"/>
      <c r="Q339" s="183"/>
      <c r="R339" s="183"/>
      <c r="S339" s="183"/>
      <c r="T339" s="183"/>
    </row>
    <row r="340" spans="1:83" s="138" customFormat="1" ht="101.25">
      <c r="A340" s="667"/>
      <c r="B340" s="667">
        <v>1</v>
      </c>
      <c r="C340" s="276"/>
      <c r="D340" s="276"/>
      <c r="F340" s="165" t="str">
        <f>"4."&amp;mergeValue(A340) &amp;"."&amp;mergeValue(B340)</f>
        <v>4.1.1</v>
      </c>
      <c r="G340" s="266" t="s">
        <v>570</v>
      </c>
      <c r="H340" s="259" t="str">
        <f>IF(region_name="","",region_name)</f>
        <v>Орловская область</v>
      </c>
      <c r="I340" s="169" t="s">
        <v>478</v>
      </c>
      <c r="J340" s="271"/>
      <c r="K340" s="183"/>
      <c r="L340" s="183"/>
      <c r="M340" s="183"/>
      <c r="N340" s="183"/>
      <c r="O340" s="183"/>
      <c r="P340" s="183"/>
      <c r="Q340" s="183"/>
      <c r="R340" s="183"/>
      <c r="S340" s="183"/>
      <c r="T340" s="183"/>
    </row>
    <row r="341" spans="1:83" s="138" customFormat="1" ht="191.25">
      <c r="A341" s="667"/>
      <c r="B341" s="667"/>
      <c r="C341" s="667">
        <v>1</v>
      </c>
      <c r="D341" s="276"/>
      <c r="F341" s="165" t="str">
        <f>"4."&amp;mergeValue(A341) &amp;"."&amp;mergeValue(B341)&amp;"."&amp;mergeValue(C341)</f>
        <v>4.1.1.1</v>
      </c>
      <c r="G341" s="275" t="s">
        <v>476</v>
      </c>
      <c r="H341" s="259"/>
      <c r="I341" s="169" t="s">
        <v>479</v>
      </c>
      <c r="J341" s="271"/>
      <c r="K341" s="183"/>
      <c r="L341" s="183"/>
      <c r="M341" s="183"/>
      <c r="N341" s="183"/>
      <c r="O341" s="183"/>
      <c r="P341" s="183"/>
      <c r="Q341" s="183"/>
      <c r="R341" s="183"/>
      <c r="S341" s="183"/>
      <c r="T341" s="183"/>
    </row>
    <row r="342" spans="1:83" s="138" customFormat="1" ht="33.75" customHeight="1">
      <c r="A342" s="667"/>
      <c r="B342" s="667"/>
      <c r="C342" s="667"/>
      <c r="D342" s="276">
        <v>1</v>
      </c>
      <c r="F342" s="165" t="str">
        <f>"4."&amp;mergeValue(A342) &amp;"."&amp;mergeValue(B342)&amp;"."&amp;mergeValue(C342)&amp;"."&amp;mergeValue(D342)</f>
        <v>4.1.1.1.1</v>
      </c>
      <c r="G342" s="339" t="s">
        <v>477</v>
      </c>
      <c r="H342" s="259"/>
      <c r="I342" s="668" t="s">
        <v>569</v>
      </c>
      <c r="J342" s="271"/>
      <c r="K342" s="183"/>
      <c r="L342" s="183"/>
      <c r="M342" s="183"/>
      <c r="N342" s="183"/>
      <c r="O342" s="183"/>
      <c r="P342" s="183"/>
      <c r="Q342" s="183"/>
      <c r="R342" s="183"/>
      <c r="S342" s="183"/>
      <c r="T342" s="183"/>
    </row>
    <row r="343" spans="1:83" s="138" customFormat="1" ht="18.75">
      <c r="A343" s="667"/>
      <c r="B343" s="667"/>
      <c r="C343" s="667"/>
      <c r="D343" s="276"/>
      <c r="F343" s="343"/>
      <c r="G343" s="344" t="s">
        <v>4</v>
      </c>
      <c r="H343" s="345"/>
      <c r="I343" s="668"/>
      <c r="J343" s="271"/>
      <c r="K343" s="183"/>
      <c r="L343" s="183"/>
      <c r="M343" s="183"/>
      <c r="N343" s="183"/>
      <c r="O343" s="183"/>
      <c r="P343" s="183"/>
      <c r="Q343" s="183"/>
      <c r="R343" s="183"/>
      <c r="S343" s="183"/>
      <c r="T343" s="183"/>
    </row>
    <row r="344" spans="1:83" s="138" customFormat="1" ht="18.75">
      <c r="A344" s="667"/>
      <c r="B344" s="667"/>
      <c r="C344" s="276"/>
      <c r="D344" s="276"/>
      <c r="F344" s="272"/>
      <c r="G344" s="129" t="s">
        <v>401</v>
      </c>
      <c r="H344" s="273"/>
      <c r="I344" s="274"/>
      <c r="J344" s="271"/>
      <c r="K344" s="183"/>
      <c r="L344" s="183"/>
      <c r="M344" s="183"/>
      <c r="N344" s="183"/>
      <c r="O344" s="183"/>
      <c r="P344" s="183"/>
      <c r="Q344" s="183"/>
      <c r="R344" s="183"/>
      <c r="S344" s="183"/>
      <c r="T344" s="183"/>
    </row>
    <row r="345" spans="1:83" s="138" customFormat="1" ht="18.75">
      <c r="A345" s="667"/>
      <c r="B345" s="183"/>
      <c r="C345" s="183"/>
      <c r="D345" s="183"/>
      <c r="F345" s="272"/>
      <c r="G345" s="135" t="s">
        <v>483</v>
      </c>
      <c r="H345" s="273"/>
      <c r="I345" s="274"/>
      <c r="J345" s="271"/>
      <c r="K345" s="183"/>
      <c r="L345" s="183"/>
      <c r="M345" s="183"/>
      <c r="N345" s="183"/>
      <c r="O345" s="183"/>
      <c r="P345" s="183"/>
      <c r="Q345" s="183"/>
      <c r="R345" s="183"/>
      <c r="S345" s="183"/>
      <c r="T345" s="183"/>
    </row>
    <row r="346" spans="1:83" s="138" customFormat="1" ht="18.75">
      <c r="A346" s="183"/>
      <c r="B346" s="183"/>
      <c r="C346" s="183"/>
      <c r="D346" s="183"/>
      <c r="F346" s="272"/>
      <c r="G346" s="144" t="s">
        <v>482</v>
      </c>
      <c r="H346" s="273"/>
      <c r="I346" s="274"/>
      <c r="J346" s="271"/>
      <c r="K346" s="183"/>
      <c r="L346" s="183"/>
      <c r="M346" s="183"/>
      <c r="N346" s="183"/>
      <c r="O346" s="183"/>
      <c r="P346" s="183"/>
      <c r="Q346" s="183"/>
      <c r="R346" s="183"/>
      <c r="S346" s="183"/>
      <c r="T346" s="183"/>
    </row>
    <row r="349" spans="1:83" ht="17.100000000000001" customHeight="1">
      <c r="A349" s="30" t="s">
        <v>701</v>
      </c>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0"/>
      <c r="BU349" s="30"/>
      <c r="BV349" s="30"/>
      <c r="BW349" s="30"/>
      <c r="BX349" s="30"/>
      <c r="BY349" s="30"/>
      <c r="BZ349" s="30"/>
      <c r="CA349" s="30"/>
      <c r="CB349" s="30"/>
      <c r="CC349" s="30"/>
      <c r="CD349" s="30"/>
      <c r="CE349" s="30"/>
    </row>
    <row r="351" spans="1:83" ht="17.100000000000001" customHeight="1">
      <c r="A351" s="2"/>
      <c r="B351" s="163"/>
      <c r="C351" s="74"/>
      <c r="D351" s="164"/>
      <c r="E351" s="243"/>
      <c r="F351" s="335"/>
      <c r="G351" s="256"/>
      <c r="H351" s="244"/>
      <c r="I351" s="182"/>
      <c r="J351" s="182"/>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c r="AY351" s="31"/>
      <c r="AZ351" s="31"/>
      <c r="BA351" s="31"/>
      <c r="BB351" s="31"/>
      <c r="BC351" s="31"/>
      <c r="BD351" s="31"/>
      <c r="BE351" s="31"/>
      <c r="BF351" s="31"/>
      <c r="BG351" s="31"/>
      <c r="BH351" s="31"/>
      <c r="BI351" s="31"/>
      <c r="BJ351" s="31"/>
      <c r="BK351" s="31"/>
      <c r="BL351" s="31"/>
      <c r="BM351" s="31"/>
      <c r="BN351" s="31"/>
      <c r="BO351" s="31"/>
      <c r="BP351" s="31"/>
      <c r="BQ351" s="31"/>
      <c r="BR351" s="31"/>
      <c r="BS351" s="31"/>
      <c r="BT351" s="31"/>
      <c r="BU351" s="31"/>
      <c r="BV351" s="31"/>
      <c r="BW351" s="31"/>
      <c r="BX351" s="31"/>
      <c r="BY351" s="31"/>
      <c r="BZ351" s="31"/>
      <c r="CA351" s="31"/>
      <c r="CB351" s="31"/>
      <c r="CC351" s="31"/>
      <c r="CD351" s="31"/>
      <c r="CE351" s="31"/>
    </row>
    <row r="354" spans="1:83" ht="17.100000000000001" customHeight="1">
      <c r="A354" s="30" t="s">
        <v>702</v>
      </c>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c r="BC354" s="30"/>
      <c r="BD354" s="30"/>
      <c r="BE354" s="30"/>
      <c r="BF354" s="30"/>
      <c r="BG354" s="30"/>
      <c r="BH354" s="30"/>
      <c r="BI354" s="30"/>
      <c r="BJ354" s="30"/>
      <c r="BK354" s="30"/>
      <c r="BL354" s="30"/>
      <c r="BM354" s="30"/>
      <c r="BN354" s="30"/>
      <c r="BO354" s="30"/>
      <c r="BP354" s="30"/>
      <c r="BQ354" s="30"/>
      <c r="BR354" s="30"/>
      <c r="BS354" s="30"/>
      <c r="BT354" s="30"/>
      <c r="BU354" s="30"/>
      <c r="BV354" s="30"/>
      <c r="BW354" s="30"/>
      <c r="BX354" s="30"/>
      <c r="BY354" s="30"/>
      <c r="BZ354" s="30"/>
      <c r="CA354" s="30"/>
      <c r="CB354" s="30"/>
      <c r="CC354" s="30"/>
      <c r="CD354" s="30"/>
      <c r="CE354" s="30"/>
    </row>
    <row r="356" spans="1:83" ht="17.100000000000001" customHeight="1">
      <c r="A356" s="153"/>
      <c r="B356" s="163"/>
      <c r="C356" s="74"/>
      <c r="D356" s="754"/>
      <c r="E356" s="755"/>
      <c r="F356" s="756"/>
      <c r="G356" s="245"/>
      <c r="H356" s="577"/>
      <c r="I356" s="575"/>
      <c r="J356" s="335"/>
      <c r="K356" s="245" t="s">
        <v>449</v>
      </c>
      <c r="L356" s="668" t="s">
        <v>703</v>
      </c>
      <c r="M356" s="565"/>
      <c r="N356" s="182"/>
      <c r="O356" s="182"/>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c r="BQ356" s="31"/>
      <c r="BR356" s="31"/>
      <c r="BS356" s="31"/>
      <c r="BT356" s="31"/>
      <c r="BU356" s="31"/>
      <c r="BV356" s="31"/>
      <c r="BW356" s="31"/>
      <c r="BX356" s="31"/>
      <c r="BY356" s="31"/>
      <c r="BZ356" s="31"/>
      <c r="CA356" s="31"/>
      <c r="CB356" s="31"/>
      <c r="CC356" s="31"/>
      <c r="CD356" s="31"/>
      <c r="CE356" s="31"/>
    </row>
    <row r="357" spans="1:83" ht="17.100000000000001" customHeight="1">
      <c r="A357" s="153"/>
      <c r="B357" s="163"/>
      <c r="C357" s="74"/>
      <c r="D357" s="754"/>
      <c r="E357" s="755"/>
      <c r="F357" s="756"/>
      <c r="G357" s="97"/>
      <c r="H357" s="562" t="s">
        <v>274</v>
      </c>
      <c r="I357" s="557"/>
      <c r="J357" s="557"/>
      <c r="K357" s="555"/>
      <c r="L357" s="668"/>
      <c r="M357" s="565"/>
      <c r="N357" s="182"/>
      <c r="O357" s="182"/>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c r="AY357" s="31"/>
      <c r="AZ357" s="31"/>
      <c r="BA357" s="31"/>
      <c r="BB357" s="31"/>
      <c r="BC357" s="31"/>
      <c r="BD357" s="31"/>
      <c r="BE357" s="31"/>
      <c r="BF357" s="31"/>
      <c r="BG357" s="31"/>
      <c r="BH357" s="31"/>
      <c r="BI357" s="31"/>
      <c r="BJ357" s="31"/>
      <c r="BK357" s="31"/>
      <c r="BL357" s="31"/>
      <c r="BM357" s="31"/>
      <c r="BN357" s="31"/>
      <c r="BO357" s="31"/>
      <c r="BP357" s="31"/>
      <c r="BQ357" s="31"/>
      <c r="BR357" s="31"/>
      <c r="BS357" s="31"/>
      <c r="BT357" s="31"/>
      <c r="BU357" s="31"/>
      <c r="BV357" s="31"/>
      <c r="BW357" s="31"/>
      <c r="BX357" s="31"/>
      <c r="BY357" s="31"/>
      <c r="BZ357" s="31"/>
      <c r="CA357" s="31"/>
      <c r="CB357" s="31"/>
      <c r="CC357" s="31"/>
      <c r="CD357" s="31"/>
      <c r="CE357" s="31"/>
    </row>
    <row r="360" spans="1:83" ht="17.100000000000001" customHeight="1">
      <c r="A360" s="30" t="s">
        <v>704</v>
      </c>
      <c r="B360" s="30"/>
      <c r="C360" s="30"/>
      <c r="D360" s="30"/>
      <c r="E360" s="30"/>
      <c r="F360" s="30"/>
      <c r="G360" s="30"/>
      <c r="H360" s="30"/>
      <c r="I360" s="30"/>
      <c r="J360" s="30"/>
      <c r="K360" s="30"/>
      <c r="L360" s="30"/>
      <c r="M360" s="30"/>
      <c r="N360" s="30"/>
      <c r="O360" s="30"/>
    </row>
    <row r="362" spans="1:83" ht="17.100000000000001" customHeight="1">
      <c r="A362" s="153"/>
      <c r="B362" s="163"/>
      <c r="C362" s="74"/>
      <c r="D362" s="754"/>
      <c r="E362" s="755"/>
      <c r="F362" s="756"/>
      <c r="G362" s="245"/>
      <c r="H362" s="577"/>
      <c r="I362" s="575"/>
      <c r="J362" s="580"/>
      <c r="K362" s="245" t="s">
        <v>449</v>
      </c>
      <c r="L362" s="668" t="s">
        <v>703</v>
      </c>
      <c r="M362" s="565"/>
      <c r="N362" s="182"/>
      <c r="O362" s="182"/>
    </row>
    <row r="363" spans="1:83" ht="17.100000000000001" customHeight="1">
      <c r="A363" s="153"/>
      <c r="B363" s="163"/>
      <c r="C363" s="74"/>
      <c r="D363" s="754"/>
      <c r="E363" s="755"/>
      <c r="F363" s="756"/>
      <c r="G363" s="97"/>
      <c r="H363" s="562" t="s">
        <v>274</v>
      </c>
      <c r="I363" s="557"/>
      <c r="J363" s="557"/>
      <c r="K363" s="555"/>
      <c r="L363" s="668"/>
      <c r="M363" s="565"/>
      <c r="N363" s="182"/>
      <c r="O363" s="182"/>
    </row>
    <row r="366" spans="1:83" ht="17.100000000000001" customHeight="1">
      <c r="A366" s="30" t="s">
        <v>705</v>
      </c>
      <c r="B366" s="30"/>
      <c r="C366" s="30"/>
      <c r="D366" s="30"/>
      <c r="E366" s="30"/>
      <c r="F366" s="30"/>
      <c r="G366" s="30"/>
      <c r="H366" s="30"/>
      <c r="I366" s="30"/>
      <c r="J366" s="30"/>
      <c r="K366" s="30"/>
      <c r="L366" s="30"/>
      <c r="M366" s="30"/>
      <c r="N366" s="30"/>
      <c r="O366" s="30"/>
    </row>
    <row r="368" spans="1:83" ht="17.100000000000001" customHeight="1">
      <c r="A368" s="153"/>
      <c r="B368" s="163"/>
      <c r="C368" s="74"/>
      <c r="D368" s="164"/>
      <c r="E368" s="570"/>
      <c r="F368" s="571"/>
      <c r="G368" s="245"/>
      <c r="H368" s="577"/>
      <c r="I368" s="575"/>
      <c r="J368" s="335"/>
      <c r="K368" s="245" t="s">
        <v>449</v>
      </c>
      <c r="L368" s="549"/>
      <c r="M368" s="565"/>
      <c r="N368" s="182"/>
      <c r="O368" s="182"/>
    </row>
    <row r="371" spans="1:15" ht="17.100000000000001" customHeight="1">
      <c r="A371" s="30" t="s">
        <v>706</v>
      </c>
      <c r="B371" s="30"/>
      <c r="C371" s="30"/>
      <c r="D371" s="30"/>
      <c r="E371" s="30"/>
      <c r="F371" s="30"/>
      <c r="G371" s="30"/>
      <c r="H371" s="30"/>
      <c r="I371" s="30"/>
      <c r="J371" s="30"/>
      <c r="K371" s="30"/>
      <c r="L371" s="30"/>
      <c r="M371" s="30"/>
      <c r="N371" s="30"/>
      <c r="O371" s="30"/>
    </row>
    <row r="373" spans="1:15" ht="17.100000000000001" customHeight="1">
      <c r="A373" s="153"/>
      <c r="B373" s="163"/>
      <c r="C373" s="74"/>
      <c r="D373" s="164"/>
      <c r="E373" s="570"/>
      <c r="F373" s="571"/>
      <c r="G373" s="245"/>
      <c r="H373" s="577"/>
      <c r="I373" s="575"/>
      <c r="J373" s="580"/>
      <c r="K373" s="245" t="s">
        <v>449</v>
      </c>
      <c r="L373" s="549"/>
      <c r="M373" s="565"/>
      <c r="N373" s="182"/>
      <c r="O373" s="182"/>
    </row>
  </sheetData>
  <sheetProtection formatColumns="0" formatRows="0"/>
  <dataConsolidate link="1"/>
  <mergeCells count="294">
    <mergeCell ref="W226:W228"/>
    <mergeCell ref="O220:V220"/>
    <mergeCell ref="W244:W246"/>
    <mergeCell ref="R244:R245"/>
    <mergeCell ref="S244:S245"/>
    <mergeCell ref="T244:T245"/>
    <mergeCell ref="U244:U245"/>
    <mergeCell ref="O238:V238"/>
    <mergeCell ref="O239:V239"/>
    <mergeCell ref="O240:V240"/>
    <mergeCell ref="O241:V241"/>
    <mergeCell ref="O242:V242"/>
    <mergeCell ref="O243:V243"/>
    <mergeCell ref="N195:AF195"/>
    <mergeCell ref="N196:AF196"/>
    <mergeCell ref="O163:V163"/>
    <mergeCell ref="O164:V164"/>
    <mergeCell ref="O165:V165"/>
    <mergeCell ref="O166:V166"/>
    <mergeCell ref="S149:S150"/>
    <mergeCell ref="O161:V161"/>
    <mergeCell ref="O162:V162"/>
    <mergeCell ref="W167:W169"/>
    <mergeCell ref="S167:S168"/>
    <mergeCell ref="T149:T150"/>
    <mergeCell ref="R149:R150"/>
    <mergeCell ref="R167:R168"/>
    <mergeCell ref="T167:T168"/>
    <mergeCell ref="U167:U168"/>
    <mergeCell ref="X183:X185"/>
    <mergeCell ref="U207:U208"/>
    <mergeCell ref="R211:R213"/>
    <mergeCell ref="D356:D357"/>
    <mergeCell ref="E356:E357"/>
    <mergeCell ref="F356:F357"/>
    <mergeCell ref="L356:L357"/>
    <mergeCell ref="D362:D363"/>
    <mergeCell ref="E362:E363"/>
    <mergeCell ref="F362:F363"/>
    <mergeCell ref="L362:L363"/>
    <mergeCell ref="U226:U227"/>
    <mergeCell ref="J243:J246"/>
    <mergeCell ref="J225:J228"/>
    <mergeCell ref="I224:I229"/>
    <mergeCell ref="T226:T227"/>
    <mergeCell ref="O224:V224"/>
    <mergeCell ref="O225:V225"/>
    <mergeCell ref="N211:N214"/>
    <mergeCell ref="Q211:Q213"/>
    <mergeCell ref="O211:O213"/>
    <mergeCell ref="P211:P213"/>
    <mergeCell ref="U211:U212"/>
    <mergeCell ref="V211:V212"/>
    <mergeCell ref="T211:T212"/>
    <mergeCell ref="P15:P16"/>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88:I95"/>
    <mergeCell ref="G109:G112"/>
    <mergeCell ref="F108:F113"/>
    <mergeCell ref="J166:J169"/>
    <mergeCell ref="F148:F151"/>
    <mergeCell ref="I147:I152"/>
    <mergeCell ref="J148:J151"/>
    <mergeCell ref="Q207:Q209"/>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B194:B203"/>
    <mergeCell ref="A49:A62"/>
    <mergeCell ref="B50:B61"/>
    <mergeCell ref="C51:C60"/>
    <mergeCell ref="D52:D59"/>
    <mergeCell ref="C69:C78"/>
    <mergeCell ref="I165:I170"/>
    <mergeCell ref="C195:C202"/>
    <mergeCell ref="I108:I113"/>
    <mergeCell ref="W131:W133"/>
    <mergeCell ref="A85:A98"/>
    <mergeCell ref="B86:B97"/>
    <mergeCell ref="C87:C96"/>
    <mergeCell ref="D88:D95"/>
    <mergeCell ref="E89:E94"/>
    <mergeCell ref="O125:V125"/>
    <mergeCell ref="A143:A156"/>
    <mergeCell ref="A179:A188"/>
    <mergeCell ref="B180:B187"/>
    <mergeCell ref="C181:C186"/>
    <mergeCell ref="D182:D185"/>
    <mergeCell ref="A193:A204"/>
    <mergeCell ref="I129:I134"/>
    <mergeCell ref="D106:D115"/>
    <mergeCell ref="F166:F169"/>
    <mergeCell ref="A337:A345"/>
    <mergeCell ref="C341:C343"/>
    <mergeCell ref="I342:I343"/>
    <mergeCell ref="H302:H303"/>
    <mergeCell ref="B340:B344"/>
    <mergeCell ref="C297:C298"/>
    <mergeCell ref="C302:C303"/>
    <mergeCell ref="F302:F303"/>
    <mergeCell ref="G302:G303"/>
    <mergeCell ref="A238:A251"/>
    <mergeCell ref="B239:B250"/>
    <mergeCell ref="C240:C249"/>
    <mergeCell ref="D241:D248"/>
    <mergeCell ref="E242:E247"/>
    <mergeCell ref="I242:I247"/>
    <mergeCell ref="F243:F246"/>
    <mergeCell ref="U131:U132"/>
    <mergeCell ref="S131:S132"/>
    <mergeCell ref="D196:D201"/>
    <mergeCell ref="E197:E200"/>
    <mergeCell ref="S211:S212"/>
    <mergeCell ref="O179:W179"/>
    <mergeCell ref="O180:W180"/>
    <mergeCell ref="O181:W181"/>
    <mergeCell ref="O182:W182"/>
    <mergeCell ref="N193:AF193"/>
    <mergeCell ref="N194:AF194"/>
    <mergeCell ref="K197:K200"/>
    <mergeCell ref="A220:A233"/>
    <mergeCell ref="W149:W151"/>
    <mergeCell ref="O221:V221"/>
    <mergeCell ref="O222:V222"/>
    <mergeCell ref="O223:V223"/>
    <mergeCell ref="E107:E114"/>
    <mergeCell ref="A103:A118"/>
    <mergeCell ref="B104:B117"/>
    <mergeCell ref="C105:C116"/>
    <mergeCell ref="O128:V128"/>
    <mergeCell ref="O130:V130"/>
    <mergeCell ref="T131:T132"/>
    <mergeCell ref="T73:T74"/>
    <mergeCell ref="D70:D77"/>
    <mergeCell ref="E71:E76"/>
    <mergeCell ref="O85:V85"/>
    <mergeCell ref="O86:V86"/>
    <mergeCell ref="O87:V87"/>
    <mergeCell ref="O89:V89"/>
    <mergeCell ref="O90:V90"/>
    <mergeCell ref="J109:J112"/>
    <mergeCell ref="F90:F93"/>
    <mergeCell ref="J90:J93"/>
    <mergeCell ref="O103:AA103"/>
    <mergeCell ref="O104:AA104"/>
    <mergeCell ref="O105:AA105"/>
    <mergeCell ref="Y109:Y111"/>
    <mergeCell ref="O70:V70"/>
    <mergeCell ref="O71:V71"/>
    <mergeCell ref="O72:V72"/>
    <mergeCell ref="R131:R132"/>
    <mergeCell ref="R73:R74"/>
    <mergeCell ref="S73:S74"/>
    <mergeCell ref="O88:V88"/>
    <mergeCell ref="U149:U15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146:V146"/>
    <mergeCell ref="O148:V148"/>
  </mergeCells>
  <phoneticPr fontId="9" type="noConversion"/>
  <dataValidations xWindow="636" yWindow="660" count="29">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E351:G351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WE238:WWE245 WMI238:WMI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JS238:JS245 TO238:TO245 ADK238:ADK245 ANG238:ANG245 AXC238:AXC245 BGY238:BGY245 BQU238:BQU245 CAQ238:CAQ245 CKM238:CKM245 CUI238:CUI245 DEE238:DEE245 DOA238:DOA245 DXW238:DXW245 EHS238:EHS245 ERO238:ERO245 FBK238:FBK245 FLG238:FLG245 FVC238:FVC245 GEY238:GEY245 GOU238:GOU245 GYQ238:GYQ245 HIM238:HIM245 HSI238:HSI245 ICE238:ICE245 IMA238:IMA245 IVW238:IVW245 JFS238:JFS245 JPO238:JPO245 JZK238:JZK245 KJG238:KJG245 KTC238:KTC245 LCY238:LCY245 LMU238:LMU245 LWQ238:LWQ245 MGM238:MGM245 MQI238:MQI245 NAE238:NAE245 NKA238:NKA245 NTW238:NTW245 ODS238:ODS245 ONO238:ONO245 OXK238:OXK245 PHG238:PHG245 PRC238:PRC245 QAY238:QAY245 QKU238:QKU245 QUQ238:QUQ245 REM238:REM245 ROI238:ROI245 RYE238:RYE245 SIA238:SIA245 SRW238:SRW245 TBS238:TBS245 TLO238:TLO245 TVK238:TVK245 UFG238:UFG245 UPC238:UPC245 UYY238:UYY245 VIU238:VIU245 VSQ238:VSQ245 WCM238:WCM245 R15:R16 R9:R10 V15:W15 V9:W9" xr:uid="{00000000-0002-0000-25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J362 J373 O244" xr:uid="{00000000-0002-0000-25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JO244 S244 WWC244 WMG244 WCK244 VSO244 VIS244 UYW244 UPA244 UFE244 TVI244 TLM244 TBQ244 SRU244 SHY244 RYC244 ROG244 REK244 QUO244 QKS244 QAW244 PRA244 PHE244 OXI244 ONM244 ODQ244 NTU244 NJY244 NAC244 MQG244 MGK244 LWO244 LMS244 LCW244 KTA244 KJE244 JZI244 JPM244 JFQ244 IVU244 ILY244 ICC244 HSG244 HIK244 GYO244 GOS244 GEW244 FVA244 FLE244 FBI244 ERM244 EHQ244 DXU244 DNY244 DEC244 CUG244 CKK244 CAO244 BQS244 BGW244 AXA244 ANE244 ADI244 TM244 TK244 JQ244 WWA244 WME244 WCI244 VSM244 VIQ244 UYU244 UOY244 UFC244 TVG244 TLK244 TBO244 SRS244 SHW244 RYA244 ROE244 REI244 QUM244 QKQ244 QAU244 PQY244 PHC244 OXG244 ONK244 ODO244 NTS244 NJW244 NAA244 MQE244 MGI244 LWM244 LMQ244 LCU244 KSY244 KJC244 JZG244 JPK244 JFO244 IVS244 ILW244 ICA244 HSE244 HII244 GYM244 GOQ244 GEU244 FUY244 FLC244 FBG244 ERK244 EHO244 DXS244 DNW244 DEA244 CUE244 CKI244 CAM244 BQQ244 BGU244 AWY244 ANC244 ADG244 U244 S9:S10 S15:S16 U55 Z120 Z109:Z110 U167 U91:U92 V183 AE197" xr:uid="{00000000-0002-0000-25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WB244 WMF244 WCJ244 VSN244 VIR244 UYV244 UOZ244 UFD244 TVH244 TLL244 TBP244 SRT244 SHX244 RYB244 ROF244 REJ244 QUN244 QKR244 QAV244 PQZ244 PHD244 OXH244 ONL244 ODP244 NTT244 NJX244 NAB244 MQF244 MGJ244 LWN244 LMR244 LCV244 KSZ244 KJD244 JZH244 JPL244 JFP244 IVT244 ILX244 ICB244 HSF244 HIJ244 GYN244 GOR244 GEV244 FUZ244 FLD244 FBH244 ERL244 EHP244 DXT244 DNX244 DEB244 CUF244 CKJ244 CAN244 BQR244 BGV244 AWZ244 AND244 ADH244 TL244 JP244 T244 WVZ244 WMD244 WCH244 VSL244 VIP244 UYT244 UOX244 UFB244 TVF244 TLJ244 TBN244 SRR244 SHV244 RXZ244 ROD244 REH244 QUL244 QKP244 QAT244 PQX244 PHB244 OXF244 ONJ244 ODN244 NTR244 NJV244 MZZ244 MQD244 MGH244 LWL244 LMP244 LCT244 KSX244 KJB244 JZF244 JPJ244 JFN244 IVR244 ILV244 IBZ244 HSD244 HIH244 GYL244 GOP244 GET244 FUX244 FLB244 FBF244 ERJ244 EHN244 DXR244 DNV244 DDZ244 CUD244 CKH244 CAL244 BQP244 BGT244 AWX244 ANB244 ADF244 TJ244 JN244 H356:I356 H362:I362 H368:I368 H373:I373" xr:uid="{00000000-0002-0000-25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JM245 TI245 ADE245 ANA245 AWW245 BGS245 BQO245 CAK245 CKG245 CUC245 DDY245 DNU245 DXQ245 EHM245 ERI245 FBE245 FLA245 FUW245 GES245 GOO245 GYK245 HIG245 HSC245 IBY245 ILU245 IVQ245 JFM245 JPI245 JZE245 KJA245 KSW245 LCS245 LMO245 LWK245 MGG245 MQC245 MZY245 NJU245 NTQ245 ODM245 ONI245 OXE245 PHA245 PQW245 QAS245 QKO245 QUK245 REG245 ROC245 RXY245 SHU245 SRQ245 TBM245 TLI245 TVE245 UFA245 UOW245 UYS245 VIO245 VSK245 WCG245 WMC245 WVY245" xr:uid="{00000000-0002-0000-25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5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5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5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E243:WCL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SI243:VSP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YQ243:UYX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IM243:VIT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EY243:UFF243 WVW243:WWD243 WMA243:WMH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OU243:UPB243 JK243:JR243 TG243:TN243 ADC243:ADJ243 AMY243:ANF243 AWU243:AXB243 BGQ243:BGX243 BQM243:BQT243 CAI243:CAP243 CKE243:CKL243 CUA243:CUH243 DDW243:DED243 DNS243:DNZ243 DXO243:DXV243 EHK243:EHR243 ERG243:ERN243 FBC243:FBJ243 FKY243:FLF243 FUU243:FVB243 GEQ243:GEX243 GOM243:GOT243 GYI243:GYP243 HIE243:HIL243 HSA243:HSH243 IBW243:ICD243 ILS243:ILZ243 IVO243:IVV243 JFK243:JFR243 JPG243:JPN243 JZC243:JZJ243 KIY243:KJF243 KSU243:KTB243 LCQ243:LCX243 LMM243:LMT243 LWI243:LWP243 MGE243:MGL243 MQA243:MQH243 MZW243:NAD243 NJS243:NJZ243 NTO243:NTV243 ODK243:ODR243 ONG243:ONN243 OXC243:OXJ243 PGY243:PHF243 PQU243:PRB243 QAQ243:QAX243 QKM243:QKT243 QUI243:QUP243 REE243:REL243 ROA243:ROH243 RXW243:RYD243 SHS243:SHZ243 SRO243:SRV243 TBK243:TBR243 TLG243:TLN243 TVC243:TVJ243" xr:uid="{00000000-0002-0000-25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xr:uid="{00000000-0002-0000-25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500-00000A000000}">
      <formula1>kind_of_cons</formula1>
    </dataValidation>
    <dataValidation type="list" allowBlank="1" showInputMessage="1" showErrorMessage="1" errorTitle="Ошибка" error="Выберите значение из списка" sqref="WVU91 WVU131 JI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E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DA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MW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WS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VU244 WLY244 WCC244 VSG244 VIK244 UYO244 UOS244 UEW244 TVA244 TLE244 TBI244 SRM244 SHQ244 RXU244 RNY244 REC244 QUG244 QKK244 QAO244 PQS244 PGW244 OXA244 ONE244 ODI244 NTM244 NJQ244 MZU244 MPY244 MGC244 LWG244 LMK244 LCO244 KSS244 KIW244 JZA244 JPE244 JFI244 IVM244 ILQ244 IBU244 HRY244 HIC244 GYG244 GOK244 GEO244 FUS244 FKW244 FBA244 ERE244 EHI244 DXM244 DNQ244 DDU244 CTY244 CKC244 CAG244 BQK244 BGO244 M37 M55 M73 M91 M131" xr:uid="{00000000-0002-0000-25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5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5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5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5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5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AMV246:ANG253 MPX246:MQI253 GOJ246:GOU253 MZT246:NAE253 DNP246:DOA253 NJP246:NKA253 GYF246:GYQ253 NTL246:NTW253 CAF246:CAQ253 ODH246:ODS253 HIB246:HIM253 OND246:ONO253 DXL246:DXW253 OWZ246:OXK253 HRX246:HSI253 PGV246:PHG253 BGN246:BGY253 PQR246:PRC253 IBT246:ICE253 QAN246:QAY253 EHH246:EHS253 QKJ246:QKU253 ILP246:IMA253 QUF246:QUQ253 CKB246:CKM253 REB246:REM253 IVL246:IVW253 RNX246:ROI253 ERD246:ERO253 RXT246:RYE253 JFH246:JFS253 SHP246:SIA253 AWR246:AXC253 SRL246:SRW253 JPD246:JPO253 TBH246:TBS253 FAZ246:FBK253 TLD246:TLO253 JYZ246:JZK253 TUZ246:TVK253 CTX246:CUI253 UEV246:UFG253 KIV246:KJG253 UOR246:UPC253 FKV246:FLG253 UYN246:UYY253 KSR246:KTC253 VIJ246:VIU253 BQJ246:BQU253 VSF246:VSQ253 LCN246:LCY253 WCB246:WCM253 FUR246:FVC253 WLX246:WMI253 LMJ246:LMU253 WVT246:WWE253 DDT246:DEE253 TD246:TO253 LWF246:LWQ253 JH246:JS253 GEN246:GEY253 ACZ246:ADK253 MGB246:MGM253 L246:V246 L247:W252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xr:uid="{00000000-0002-0000-2500-000011000000}"/>
    <dataValidation type="list" allowBlank="1" showInputMessage="1" showErrorMessage="1" errorTitle="Ошибка" error="Выберите значение из списка" prompt="Выберите значение из списка" sqref="E292" xr:uid="{00000000-0002-0000-25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5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5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1:CBA204 CAF205:CBA205 CKB201:CKW204 CKB205:CKW205 CTX201:CUS204 CTX205:CUS205 DDT201:DEO204 DDT205:DEO205 DNP201:DOK204 DNP205:DOK205 DXL201:DYG204 DXL205:DYG205 EHH201:EIC204 EHH205:EIC205 ERD201:ERY204 ERD205:ERY205 FAZ201:FBU204 FAZ205:FBU205 FKV201:FLQ204 FKV205:FLQ205 FUR201:FVM204 FUR205:FVM205 GEN201:GFI204 GEN205:GFI205 GOJ201:GPE204 GOJ205:GPE205 GYF201:GZA204 GYF205:GZA205 HIB201:HIW204 HIB205:HIW205 HRX201:HSS204 HRX205:HSS205 IBT201:ICO204 IBT205:ICO205 ILP201:IMK204 ILP205:IMK205 IVL201:IWG204 IVL205:IWG205 JFH201:JGC204 JFH205:JGC205 JPD201:JPY204 JPD205:JPY205 JYZ201:JZU204 JYZ205:JZU205 KIV201:KJQ204 KIV205:KJQ205 KSR201:KTM204 KSR205:KTM205 LCN201:LDI204 LCN205:LDI205 LMJ201:LNE204 LMJ205:LNE205 LWF201:LXA204 LWF205:LXA205 MGB201:MGW204 MGB205:MGW205 MPX201:MQS204 MPX205:MQS205 MZT201:NAO204 MZT205:NAO205 NJP201:NKK204 NJP205:NKK205 NTL201:NUG204 NTL205:NUG205 ODH201:OEC204 ODH205:OEC205 OND201:ONY204 OND205:ONY205 OWZ201:OXU204 OWZ205:OXU205 PGV201:PHQ204 PGV205:PHQ205 PQR201:PRM204 PQR205:PRM205 QAN201:QBI204 QAN205:QBI205 QKJ201:QLE204 QKJ205:QLE205 QUF201:QVA204 QUF205:QVA205 REB201:REW204 REB205:REW205 RNX201:ROS204 RNX205:ROS205 RXT201:RYO204 RXT205:RYO205 SHP201:SIK204 SHP205:SIK205 SRL201:SSG204 SRL205:SSG205 TBH201:TCC204 TBH205:TCC205 TLD201:TLY204 TLD205:TLY205 TUZ201:TVU204 TUZ205:TVU205 UEV201:UFQ204 UEV205:UFQ205 UOR201:UPM204 UOR205:UPM205 UYN201:UZI204 UYN205:UZI205 VIJ201:VJE204 VIJ205:VJE205 VSF201:VTA204 VSF205:VTA205 WCB201:WCW204 WCB205:WCW205 WLX201:WMS204 WLX205:WMS205 BQJ201:BRE204 BQJ205:BRE205 WVT201:WWO204 WVT205:WWO205 BGN201:BHI204 BGN205:BHI205 AMV201:ANQ204 AMV205:ANQ205 AWR201:AXM204 AWR205:AXM205 JH201:KC204 JH205:KC205 ACZ201:ADU204 ACZ205:ADU205 TD201:TY204 TD205:TY205" xr:uid="{00000000-0002-0000-25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5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5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5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5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5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243:V243 O166 O90" xr:uid="{00000000-0002-0000-2500-00001B000000}">
      <formula1>kind_of_cons</formula1>
    </dataValidation>
    <dataValidation type="list" allowBlank="1" showInputMessage="1" showErrorMessage="1" errorTitle="Ошибка" error="Выберите значение из списка" prompt="Выберите значение из списка" sqref="J356 J368" xr:uid="{00000000-0002-0000-2500-00001C000000}">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00">
    <tabColor rgb="FFCCCCFF"/>
  </sheetPr>
  <dimension ref="A1:L54"/>
  <sheetViews>
    <sheetView showGridLines="0" tabSelected="1" topLeftCell="D16" zoomScaleNormal="100" workbookViewId="0">
      <selection activeCell="I27" sqref="I27"/>
    </sheetView>
  </sheetViews>
  <sheetFormatPr defaultRowHeight="11.25"/>
  <cols>
    <col min="1" max="1" width="10.7109375" style="170" hidden="1" customWidth="1"/>
    <col min="2" max="2" width="10.7109375" style="78" hidden="1" customWidth="1"/>
    <col min="3" max="3" width="3.7109375" style="16" hidden="1" customWidth="1"/>
    <col min="4" max="4" width="1.7109375" style="19" customWidth="1"/>
    <col min="5" max="5" width="55.28515625" style="19" customWidth="1"/>
    <col min="6" max="6" width="50.7109375" style="19" customWidth="1"/>
    <col min="7" max="7" width="3.7109375" style="18" customWidth="1"/>
    <col min="8" max="8" width="9.140625" style="19"/>
    <col min="9" max="9" width="9.140625" style="47"/>
    <col min="10" max="10" width="30" style="19" customWidth="1"/>
    <col min="11" max="16384" width="9.140625" style="19"/>
  </cols>
  <sheetData>
    <row r="1" spans="1:12" s="316" customFormat="1" ht="3" customHeight="1">
      <c r="A1" s="314"/>
      <c r="B1" s="315"/>
      <c r="F1" s="316">
        <v>31616395</v>
      </c>
      <c r="G1" s="317"/>
      <c r="I1" s="317"/>
    </row>
    <row r="2" spans="1:12" s="15" customFormat="1" ht="14.25">
      <c r="A2" s="170"/>
      <c r="B2" s="78"/>
      <c r="E2" s="321" t="str">
        <f>"Код шаблона: " &amp; GetCode()</f>
        <v>Код шаблона: FAS.JKH.OPEN.INFO.REQUEST.WARM</v>
      </c>
      <c r="F2" s="355"/>
      <c r="G2" s="320"/>
      <c r="H2" s="320"/>
      <c r="I2" s="320"/>
      <c r="J2" s="320"/>
      <c r="K2" s="320"/>
      <c r="L2" s="320"/>
    </row>
    <row r="3" spans="1:12" ht="14.25">
      <c r="E3" s="322" t="str">
        <f>"Версия " &amp; GetVersion()</f>
        <v>Версия 1.0.2</v>
      </c>
      <c r="F3" s="355"/>
      <c r="G3" s="36"/>
      <c r="H3" s="36"/>
      <c r="I3" s="36"/>
      <c r="J3" s="36"/>
      <c r="K3" s="36"/>
      <c r="L3"/>
    </row>
    <row r="4" spans="1:12" s="301" customFormat="1" ht="6">
      <c r="A4" s="295"/>
      <c r="B4" s="296"/>
      <c r="C4" s="297"/>
      <c r="D4" s="298"/>
      <c r="F4" s="318"/>
      <c r="G4" s="319"/>
      <c r="I4" s="302"/>
    </row>
    <row r="5" spans="1:12" ht="39" customHeight="1">
      <c r="D5" s="20"/>
      <c r="E5" s="612" t="s">
        <v>755</v>
      </c>
      <c r="F5" s="613"/>
      <c r="G5" s="350"/>
      <c r="J5" s="252"/>
    </row>
    <row r="6" spans="1:12" s="301" customFormat="1" ht="6">
      <c r="A6" s="295"/>
      <c r="B6" s="296"/>
      <c r="C6" s="297"/>
      <c r="D6" s="298"/>
      <c r="E6" s="303"/>
      <c r="F6" s="304"/>
      <c r="G6" s="305"/>
      <c r="I6" s="302"/>
    </row>
    <row r="7" spans="1:12" ht="27">
      <c r="D7" s="20"/>
      <c r="E7" s="21" t="s">
        <v>51</v>
      </c>
      <c r="F7" s="268" t="s">
        <v>132</v>
      </c>
      <c r="G7" s="313"/>
    </row>
    <row r="8" spans="1:12" s="301" customFormat="1" ht="6">
      <c r="A8" s="295"/>
      <c r="B8" s="296"/>
      <c r="C8" s="297"/>
      <c r="D8" s="298"/>
      <c r="E8" s="299"/>
      <c r="F8" s="300"/>
      <c r="G8" s="298"/>
      <c r="I8" s="302"/>
    </row>
    <row r="9" spans="1:12" ht="27">
      <c r="D9" s="20"/>
      <c r="E9" s="21" t="s">
        <v>456</v>
      </c>
      <c r="F9" s="282" t="s">
        <v>84</v>
      </c>
      <c r="G9" s="312"/>
    </row>
    <row r="10" spans="1:12" s="301" customFormat="1" ht="6">
      <c r="A10" s="306"/>
      <c r="B10" s="296"/>
      <c r="C10" s="297"/>
      <c r="D10" s="307"/>
      <c r="E10" s="303"/>
      <c r="F10" s="308"/>
      <c r="G10" s="309"/>
      <c r="I10" s="302"/>
    </row>
    <row r="11" spans="1:12" ht="27">
      <c r="A11" s="172"/>
      <c r="D11" s="20"/>
      <c r="E11" s="44" t="s">
        <v>454</v>
      </c>
      <c r="F11" s="585" t="s">
        <v>1266</v>
      </c>
      <c r="G11" s="310"/>
    </row>
    <row r="12" spans="1:12" ht="27">
      <c r="D12" s="20"/>
      <c r="E12" s="44" t="s">
        <v>455</v>
      </c>
      <c r="F12" s="585" t="s">
        <v>1267</v>
      </c>
      <c r="G12" s="312"/>
    </row>
    <row r="13" spans="1:12" s="301" customFormat="1" ht="6">
      <c r="A13" s="306"/>
      <c r="B13" s="296"/>
      <c r="C13" s="297"/>
      <c r="D13" s="307"/>
      <c r="E13" s="303"/>
      <c r="F13" s="308"/>
      <c r="G13" s="309"/>
      <c r="I13" s="302"/>
    </row>
    <row r="14" spans="1:12" ht="27">
      <c r="D14" s="20"/>
      <c r="E14" s="44" t="s">
        <v>367</v>
      </c>
      <c r="F14" s="572" t="s">
        <v>42</v>
      </c>
      <c r="G14" s="312"/>
    </row>
    <row r="15" spans="1:12" ht="27">
      <c r="D15" s="20"/>
      <c r="E15" s="44" t="s">
        <v>298</v>
      </c>
      <c r="F15" s="573" t="s">
        <v>1554</v>
      </c>
      <c r="G15" s="312"/>
    </row>
    <row r="16" spans="1:12" ht="27">
      <c r="D16" s="20"/>
      <c r="E16" s="44" t="s">
        <v>573</v>
      </c>
      <c r="F16" s="573" t="s">
        <v>1555</v>
      </c>
      <c r="G16" s="312"/>
    </row>
    <row r="17" spans="1:9" ht="19.5">
      <c r="D17" s="20"/>
      <c r="E17" s="21"/>
      <c r="F17" s="23" t="s">
        <v>679</v>
      </c>
      <c r="G17" s="17"/>
    </row>
    <row r="18" spans="1:9" s="547" customFormat="1" ht="5.25" hidden="1">
      <c r="A18" s="314"/>
      <c r="B18" s="315"/>
      <c r="C18" s="545"/>
      <c r="D18" s="546"/>
      <c r="E18" s="544"/>
      <c r="F18" s="543"/>
      <c r="G18" s="546"/>
      <c r="I18" s="317"/>
    </row>
    <row r="19" spans="1:9" ht="27">
      <c r="D19" s="20"/>
      <c r="E19" s="44" t="s">
        <v>677</v>
      </c>
      <c r="F19" s="573" t="s">
        <v>1557</v>
      </c>
      <c r="G19" s="312"/>
    </row>
    <row r="20" spans="1:9" ht="27">
      <c r="D20" s="20"/>
      <c r="E20" s="44" t="s">
        <v>678</v>
      </c>
      <c r="F20" s="572" t="s">
        <v>1556</v>
      </c>
      <c r="G20" s="312"/>
    </row>
    <row r="21" spans="1:9" s="547" customFormat="1" ht="5.25" hidden="1">
      <c r="A21" s="314"/>
      <c r="B21" s="315"/>
      <c r="C21" s="545"/>
      <c r="D21" s="546"/>
      <c r="E21" s="544"/>
      <c r="F21" s="543"/>
      <c r="G21" s="546"/>
      <c r="I21" s="317"/>
    </row>
    <row r="22" spans="1:9" ht="19.5">
      <c r="D22" s="20"/>
      <c r="E22" s="21"/>
      <c r="F22" s="18" t="s">
        <v>580</v>
      </c>
      <c r="G22" s="17"/>
    </row>
    <row r="23" spans="1:9" s="547" customFormat="1" ht="5.25" hidden="1">
      <c r="A23" s="314"/>
      <c r="B23" s="315"/>
      <c r="C23" s="545"/>
      <c r="D23" s="546"/>
      <c r="E23" s="544"/>
      <c r="F23" s="543"/>
      <c r="G23" s="546"/>
      <c r="I23" s="317"/>
    </row>
    <row r="24" spans="1:9" ht="27">
      <c r="D24" s="20"/>
      <c r="E24" s="44" t="s">
        <v>680</v>
      </c>
      <c r="F24" s="573" t="s">
        <v>1554</v>
      </c>
      <c r="G24" s="312"/>
    </row>
    <row r="25" spans="1:9" ht="27">
      <c r="D25" s="20"/>
      <c r="E25" s="44" t="s">
        <v>681</v>
      </c>
      <c r="F25" s="572" t="s">
        <v>1558</v>
      </c>
      <c r="G25" s="312"/>
    </row>
    <row r="26" spans="1:9" s="547" customFormat="1" ht="5.25" hidden="1">
      <c r="A26" s="314"/>
      <c r="B26" s="315"/>
      <c r="C26" s="545"/>
      <c r="D26" s="546"/>
      <c r="E26" s="544"/>
      <c r="F26" s="543"/>
      <c r="G26" s="546"/>
      <c r="I26" s="317"/>
    </row>
    <row r="27" spans="1:9" s="301" customFormat="1" ht="35.1" customHeight="1">
      <c r="A27" s="306"/>
      <c r="B27" s="296"/>
      <c r="C27" s="297"/>
      <c r="D27" s="307"/>
      <c r="E27" s="303"/>
      <c r="F27" s="308"/>
      <c r="G27" s="309"/>
      <c r="I27" s="302"/>
    </row>
    <row r="28" spans="1:9" ht="27">
      <c r="D28" s="20"/>
      <c r="E28" s="44" t="s">
        <v>169</v>
      </c>
      <c r="F28" s="282" t="s">
        <v>84</v>
      </c>
      <c r="G28" s="312"/>
    </row>
    <row r="29" spans="1:9" ht="27">
      <c r="C29" s="24"/>
      <c r="D29" s="25"/>
      <c r="E29" s="21" t="s">
        <v>78</v>
      </c>
      <c r="F29" s="269" t="s">
        <v>1290</v>
      </c>
      <c r="G29" s="311"/>
    </row>
    <row r="30" spans="1:9" ht="27" hidden="1">
      <c r="C30" s="24"/>
      <c r="D30" s="25"/>
      <c r="E30" s="44" t="s">
        <v>202</v>
      </c>
      <c r="F30" s="270"/>
      <c r="G30" s="311"/>
    </row>
    <row r="31" spans="1:9" ht="27">
      <c r="C31" s="24"/>
      <c r="D31" s="25"/>
      <c r="E31" s="21" t="s">
        <v>52</v>
      </c>
      <c r="F31" s="269" t="s">
        <v>1291</v>
      </c>
      <c r="G31" s="311"/>
    </row>
    <row r="32" spans="1:9" ht="27">
      <c r="C32" s="24"/>
      <c r="D32" s="25"/>
      <c r="E32" s="21" t="s">
        <v>53</v>
      </c>
      <c r="F32" s="269" t="s">
        <v>1292</v>
      </c>
      <c r="G32" s="311"/>
      <c r="H32" s="26"/>
    </row>
    <row r="33" spans="1:9" s="301" customFormat="1" ht="6">
      <c r="A33" s="306"/>
      <c r="B33" s="296"/>
      <c r="C33" s="297"/>
      <c r="D33" s="307"/>
      <c r="E33" s="303"/>
      <c r="F33" s="308"/>
      <c r="G33" s="309"/>
      <c r="I33" s="302"/>
    </row>
    <row r="34" spans="1:9" ht="27">
      <c r="A34" s="171"/>
      <c r="D34" s="22"/>
      <c r="E34" s="21" t="s">
        <v>637</v>
      </c>
      <c r="F34" s="574" t="s">
        <v>640</v>
      </c>
      <c r="G34" s="310"/>
    </row>
    <row r="35" spans="1:9" s="301" customFormat="1" ht="6">
      <c r="A35" s="306"/>
      <c r="B35" s="296"/>
      <c r="C35" s="297"/>
      <c r="D35" s="307"/>
      <c r="E35" s="303"/>
      <c r="F35" s="308"/>
      <c r="G35" s="309"/>
      <c r="I35" s="302"/>
    </row>
    <row r="36" spans="1:9" ht="27">
      <c r="A36" s="171"/>
      <c r="D36" s="22"/>
      <c r="E36" s="44" t="s">
        <v>242</v>
      </c>
      <c r="F36" s="574" t="s">
        <v>203</v>
      </c>
      <c r="G36" s="310"/>
    </row>
    <row r="37" spans="1:9" s="301" customFormat="1" ht="6" hidden="1">
      <c r="A37" s="295"/>
      <c r="B37" s="296"/>
      <c r="C37" s="297"/>
      <c r="D37" s="298"/>
      <c r="E37" s="299"/>
      <c r="F37" s="300"/>
      <c r="G37" s="298"/>
      <c r="I37" s="302"/>
    </row>
    <row r="38" spans="1:9" s="301" customFormat="1" ht="6" hidden="1">
      <c r="A38" s="306"/>
      <c r="B38" s="296"/>
      <c r="C38" s="297"/>
      <c r="D38" s="307"/>
      <c r="E38" s="303"/>
      <c r="F38" s="308"/>
      <c r="G38" s="309"/>
      <c r="I38" s="302"/>
    </row>
    <row r="39" spans="1:9" s="301" customFormat="1" ht="6">
      <c r="A39" s="306"/>
      <c r="B39" s="296"/>
      <c r="C39" s="297"/>
      <c r="D39" s="307"/>
      <c r="E39" s="303"/>
      <c r="F39" s="308"/>
      <c r="G39" s="309"/>
      <c r="I39" s="302"/>
    </row>
    <row r="40" spans="1:9" ht="27">
      <c r="B40" s="79"/>
      <c r="D40" s="28"/>
      <c r="E40" s="27" t="s">
        <v>523</v>
      </c>
      <c r="F40" s="572" t="s">
        <v>1559</v>
      </c>
      <c r="G40" s="310"/>
    </row>
    <row r="41" spans="1:9" ht="27">
      <c r="B41" s="79"/>
      <c r="D41" s="28"/>
      <c r="E41" s="34" t="s">
        <v>524</v>
      </c>
      <c r="F41" s="572" t="s">
        <v>1560</v>
      </c>
      <c r="G41" s="310"/>
    </row>
    <row r="42" spans="1:9" ht="19.5">
      <c r="D42" s="20"/>
      <c r="E42" s="21"/>
      <c r="F42" s="18" t="s">
        <v>556</v>
      </c>
      <c r="G42" s="17"/>
    </row>
    <row r="43" spans="1:9" ht="27">
      <c r="D43" s="17"/>
      <c r="E43" s="356" t="s">
        <v>86</v>
      </c>
      <c r="F43" s="576" t="s">
        <v>1561</v>
      </c>
      <c r="G43" s="310"/>
    </row>
    <row r="44" spans="1:9" ht="27">
      <c r="B44" s="79"/>
      <c r="D44" s="28"/>
      <c r="E44" s="356" t="s">
        <v>87</v>
      </c>
      <c r="F44" s="576" t="s">
        <v>1562</v>
      </c>
      <c r="G44" s="310"/>
    </row>
    <row r="45" spans="1:9" ht="27">
      <c r="B45" s="79"/>
      <c r="D45" s="28"/>
      <c r="E45" s="356" t="s">
        <v>557</v>
      </c>
      <c r="F45" s="576" t="s">
        <v>1563</v>
      </c>
      <c r="G45" s="310"/>
    </row>
    <row r="46" spans="1:9" ht="27">
      <c r="D46" s="20"/>
      <c r="E46" s="356" t="s">
        <v>558</v>
      </c>
      <c r="F46" s="576" t="s">
        <v>1564</v>
      </c>
      <c r="G46" s="312"/>
    </row>
    <row r="47" spans="1:9" ht="3" customHeight="1">
      <c r="D47" s="17"/>
      <c r="F47" s="142"/>
      <c r="G47" s="23"/>
    </row>
    <row r="48" spans="1:9" ht="69" customHeight="1">
      <c r="B48" s="79"/>
      <c r="D48" s="582" t="s">
        <v>756</v>
      </c>
      <c r="E48" s="615" t="s">
        <v>754</v>
      </c>
      <c r="F48" s="615"/>
      <c r="G48" s="23"/>
    </row>
    <row r="49" spans="2:9" ht="19.5">
      <c r="B49" s="79"/>
      <c r="D49" s="28"/>
      <c r="E49" s="27"/>
      <c r="F49" s="143"/>
      <c r="G49" s="23"/>
    </row>
    <row r="50" spans="2:9" ht="19.5">
      <c r="B50" s="79"/>
      <c r="D50" s="28"/>
      <c r="E50" s="34"/>
      <c r="F50" s="143"/>
      <c r="G50" s="23"/>
    </row>
    <row r="51" spans="2:9" ht="19.5">
      <c r="B51" s="79"/>
      <c r="D51" s="28"/>
      <c r="E51" s="27"/>
      <c r="F51" s="143"/>
      <c r="G51" s="23"/>
    </row>
    <row r="54" spans="2:9">
      <c r="E54" s="614"/>
      <c r="F54" s="614"/>
      <c r="G54" s="614"/>
      <c r="H54" s="614"/>
      <c r="I54" s="614"/>
    </row>
  </sheetData>
  <sheetProtection algorithmName="SHA-512" hashValue="BuqJkBwi7CQehBleiurxudjjn9Vu1FLg1Ea8F2eaAdPVwZ44Ql/pvBjWce4p5h9ETvbf2MEum8kyOtPEOfgMfw==" saltValue="+SkV2qDFAjrEJdkfeiAOxQ==" spinCount="100000" sheet="1" objects="1" scenarios="1" formatColumns="0" formatRows="0"/>
  <dataConsolidate link="1"/>
  <mergeCells count="3">
    <mergeCell ref="E5:F5"/>
    <mergeCell ref="E54:I54"/>
    <mergeCell ref="E48:F48"/>
  </mergeCells>
  <phoneticPr fontId="9"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xr:uid="{00000000-0002-0000-03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3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300-000002000000}"/>
    <dataValidation type="list" allowBlank="1" showInputMessage="1" showErrorMessage="1" errorTitle="Ошибка" error="Выберите значение из списка" prompt="Выберите значение из списка" sqref="F14" xr:uid="{00000000-0002-0000-03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xr:uid="{00000000-0002-0000-0300-000004000000}"/>
    <dataValidation type="list" allowBlank="1" showInputMessage="1" showErrorMessage="1" errorTitle="Ошибка" error="Выберите значение из списка" prompt="Выберите значение из списка" sqref="F34" xr:uid="{00000000-0002-0000-0300-000005000000}">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EHSHEET">
    <tabColor indexed="47"/>
  </sheetPr>
  <dimension ref="A1:BC87"/>
  <sheetViews>
    <sheetView showGridLines="0" zoomScaleNormal="100" workbookViewId="0"/>
  </sheetViews>
  <sheetFormatPr defaultRowHeight="11.25"/>
  <cols>
    <col min="1" max="1" width="32.5703125" style="5" customWidth="1"/>
    <col min="2" max="2" width="9.140625" style="123"/>
    <col min="3" max="3" width="9.140625" style="126"/>
    <col min="4" max="4" width="26.5703125" style="126" customWidth="1"/>
    <col min="5" max="6" width="26.5703125" style="2" customWidth="1"/>
    <col min="7" max="7" width="31.42578125" style="2" customWidth="1"/>
    <col min="8" max="8" width="40.85546875" style="2" customWidth="1"/>
    <col min="9" max="9" width="14.5703125" style="2" customWidth="1"/>
    <col min="10" max="10" width="26.85546875" style="2" customWidth="1"/>
    <col min="11" max="11" width="50" style="2" customWidth="1"/>
    <col min="12" max="13" width="10.7109375" style="2" customWidth="1"/>
    <col min="14" max="14" width="55.140625" style="2" customWidth="1"/>
    <col min="15" max="15" width="31.85546875" style="2" customWidth="1"/>
    <col min="16" max="16" width="23.85546875" style="2" customWidth="1"/>
    <col min="17" max="17" width="46.5703125" style="2" customWidth="1"/>
    <col min="18" max="18" width="24" style="2" bestFit="1" customWidth="1"/>
    <col min="19" max="19" width="20.5703125" style="2" customWidth="1"/>
    <col min="20" max="20" width="22" style="2" customWidth="1"/>
    <col min="21" max="22" width="26.42578125" style="2" customWidth="1"/>
    <col min="23" max="23" width="8.28515625" style="2" hidden="1" customWidth="1"/>
    <col min="24" max="24" width="59.7109375" style="2" customWidth="1"/>
    <col min="25" max="25" width="49.140625" style="2" customWidth="1"/>
    <col min="26" max="26" width="11.140625" style="2" customWidth="1"/>
    <col min="27" max="30" width="29" style="2" customWidth="1"/>
    <col min="31" max="31" width="9.140625" style="2"/>
    <col min="32" max="32" width="34.7109375" style="2" customWidth="1"/>
    <col min="33" max="33" width="9.140625" style="2"/>
    <col min="34" max="35" width="34.42578125" style="2" customWidth="1"/>
    <col min="36" max="36" width="9.140625" style="2"/>
    <col min="37" max="37" width="24.5703125" style="2" customWidth="1"/>
    <col min="38" max="38" width="9.140625" style="2"/>
    <col min="39" max="39" width="26.140625" style="2" customWidth="1"/>
    <col min="40" max="40" width="1.7109375" style="2" customWidth="1"/>
    <col min="41" max="41" width="9.140625" style="2"/>
    <col min="42" max="43" width="47.85546875" style="2" customWidth="1"/>
    <col min="44" max="44" width="1.7109375" style="2" customWidth="1"/>
    <col min="45" max="45" width="21.42578125" style="2" customWidth="1"/>
    <col min="46" max="46" width="1.7109375" style="2" customWidth="1"/>
    <col min="47" max="47" width="31.28515625" style="2" bestFit="1" customWidth="1"/>
    <col min="48" max="48" width="1.7109375" style="2" customWidth="1"/>
    <col min="49" max="50" width="9.140625" style="2"/>
    <col min="51" max="51" width="3.7109375" style="2" customWidth="1"/>
    <col min="52" max="52" width="20" style="2" customWidth="1"/>
    <col min="53" max="53" width="42.85546875" style="2" bestFit="1" customWidth="1"/>
    <col min="54" max="54" width="3.7109375" style="2" customWidth="1"/>
    <col min="55" max="55" width="55" style="2" customWidth="1"/>
    <col min="56" max="16384" width="9.140625" style="2"/>
  </cols>
  <sheetData>
    <row r="1" spans="1:55" s="122" customFormat="1" ht="43.5" customHeight="1">
      <c r="A1" s="128" t="s">
        <v>66</v>
      </c>
      <c r="B1" s="128" t="s">
        <v>360</v>
      </c>
      <c r="C1" s="128" t="s">
        <v>85</v>
      </c>
      <c r="D1" s="128" t="s">
        <v>82</v>
      </c>
      <c r="E1" s="128" t="s">
        <v>184</v>
      </c>
      <c r="F1" s="128" t="s">
        <v>224</v>
      </c>
      <c r="G1" s="128" t="s">
        <v>201</v>
      </c>
      <c r="H1" s="128" t="s">
        <v>205</v>
      </c>
      <c r="I1" s="128" t="s">
        <v>223</v>
      </c>
      <c r="J1" s="128" t="s">
        <v>240</v>
      </c>
      <c r="K1" s="128" t="s">
        <v>244</v>
      </c>
      <c r="L1" s="128"/>
      <c r="M1" s="128"/>
      <c r="N1" s="84" t="s">
        <v>280</v>
      </c>
      <c r="O1" s="128" t="s">
        <v>271</v>
      </c>
      <c r="P1" s="128" t="s">
        <v>295</v>
      </c>
      <c r="Q1" s="128" t="s">
        <v>338</v>
      </c>
      <c r="R1" s="128" t="s">
        <v>20</v>
      </c>
      <c r="S1" s="128" t="s">
        <v>28</v>
      </c>
      <c r="T1" s="140" t="s">
        <v>34</v>
      </c>
      <c r="U1" s="140" t="s">
        <v>39</v>
      </c>
      <c r="V1" s="366"/>
      <c r="W1" s="367" t="s">
        <v>324</v>
      </c>
      <c r="X1" s="332" t="s">
        <v>293</v>
      </c>
      <c r="Y1" s="332" t="s">
        <v>307</v>
      </c>
      <c r="Z1" s="128"/>
      <c r="AA1" s="177" t="s">
        <v>361</v>
      </c>
      <c r="AB1" s="177"/>
      <c r="AC1" s="177" t="s">
        <v>362</v>
      </c>
      <c r="AD1" s="177"/>
      <c r="AF1" s="140" t="s">
        <v>335</v>
      </c>
      <c r="AH1" s="128" t="s">
        <v>336</v>
      </c>
      <c r="AI1" s="128" t="s">
        <v>337</v>
      </c>
      <c r="AK1" s="128" t="s">
        <v>352</v>
      </c>
      <c r="AM1" s="128" t="s">
        <v>353</v>
      </c>
      <c r="AP1" s="128" t="s">
        <v>369</v>
      </c>
      <c r="AQ1" s="128" t="s">
        <v>368</v>
      </c>
      <c r="AS1" s="332" t="s">
        <v>374</v>
      </c>
      <c r="AU1" s="140" t="s">
        <v>382</v>
      </c>
      <c r="AW1" s="333" t="s">
        <v>525</v>
      </c>
      <c r="AX1" s="333" t="s">
        <v>526</v>
      </c>
      <c r="AZ1" s="803" t="s">
        <v>559</v>
      </c>
      <c r="BA1" s="803"/>
      <c r="BC1" s="493" t="s">
        <v>638</v>
      </c>
    </row>
    <row r="2" spans="1:55" ht="90">
      <c r="A2" s="4" t="s">
        <v>100</v>
      </c>
      <c r="B2" s="37">
        <v>2000</v>
      </c>
      <c r="C2" s="37">
        <v>2013</v>
      </c>
      <c r="D2" s="37" t="s">
        <v>83</v>
      </c>
      <c r="E2" s="124" t="s">
        <v>185</v>
      </c>
      <c r="F2" s="124" t="s">
        <v>225</v>
      </c>
      <c r="G2" s="124" t="s">
        <v>199</v>
      </c>
      <c r="H2" s="124" t="s">
        <v>203</v>
      </c>
      <c r="I2" s="124" t="s">
        <v>92</v>
      </c>
      <c r="J2" s="124" t="s">
        <v>241</v>
      </c>
      <c r="K2" s="125" t="s">
        <v>245</v>
      </c>
      <c r="L2" s="156" t="s">
        <v>245</v>
      </c>
      <c r="M2" s="125">
        <v>1</v>
      </c>
      <c r="N2" s="458" t="s">
        <v>284</v>
      </c>
      <c r="O2" s="38" t="s">
        <v>605</v>
      </c>
      <c r="P2" s="462" t="s">
        <v>41</v>
      </c>
      <c r="Q2" s="158" t="s">
        <v>3</v>
      </c>
      <c r="R2" s="159" t="s">
        <v>23</v>
      </c>
      <c r="S2" s="159" t="s">
        <v>25</v>
      </c>
      <c r="T2" s="160" t="s">
        <v>29</v>
      </c>
      <c r="U2" s="156" t="s">
        <v>35</v>
      </c>
      <c r="V2" s="524">
        <v>1</v>
      </c>
      <c r="W2" s="368"/>
      <c r="X2" s="369" t="s">
        <v>581</v>
      </c>
      <c r="Y2" s="37" t="s">
        <v>729</v>
      </c>
      <c r="Z2" s="139"/>
      <c r="AA2" s="37" t="s">
        <v>631</v>
      </c>
      <c r="AB2" s="179" t="s">
        <v>631</v>
      </c>
      <c r="AC2" s="37" t="s">
        <v>309</v>
      </c>
      <c r="AD2" s="179" t="s">
        <v>309</v>
      </c>
      <c r="AF2" s="38" t="s">
        <v>35</v>
      </c>
      <c r="AH2" s="124" t="s">
        <v>340</v>
      </c>
      <c r="AI2" s="124" t="s">
        <v>340</v>
      </c>
      <c r="AK2" s="124" t="s">
        <v>344</v>
      </c>
      <c r="AM2" s="124" t="s">
        <v>354</v>
      </c>
      <c r="AP2" s="590" t="s">
        <v>581</v>
      </c>
      <c r="AQ2" s="520" t="s">
        <v>673</v>
      </c>
      <c r="AS2" s="37" t="s">
        <v>372</v>
      </c>
      <c r="AU2" s="38" t="s">
        <v>375</v>
      </c>
      <c r="AW2" s="334" t="s">
        <v>527</v>
      </c>
      <c r="AX2" s="334" t="s">
        <v>527</v>
      </c>
      <c r="AZ2" s="357" t="s">
        <v>560</v>
      </c>
      <c r="BA2" s="358" t="s">
        <v>561</v>
      </c>
      <c r="BC2" s="492" t="s">
        <v>639</v>
      </c>
    </row>
    <row r="3" spans="1:55" ht="101.25">
      <c r="A3" s="4" t="s">
        <v>101</v>
      </c>
      <c r="B3" s="37">
        <v>2001</v>
      </c>
      <c r="C3" s="37">
        <v>2014</v>
      </c>
      <c r="D3" s="37" t="s">
        <v>84</v>
      </c>
      <c r="E3" s="124" t="s">
        <v>186</v>
      </c>
      <c r="F3" s="124" t="s">
        <v>226</v>
      </c>
      <c r="G3" s="124" t="s">
        <v>200</v>
      </c>
      <c r="H3" s="124" t="s">
        <v>204</v>
      </c>
      <c r="I3" s="124" t="s">
        <v>48</v>
      </c>
      <c r="J3" s="124" t="s">
        <v>281</v>
      </c>
      <c r="K3" s="125" t="s">
        <v>247</v>
      </c>
      <c r="L3" s="125" t="s">
        <v>247</v>
      </c>
      <c r="M3" s="125">
        <v>2</v>
      </c>
      <c r="N3" s="458" t="s">
        <v>258</v>
      </c>
      <c r="O3" s="38" t="s">
        <v>606</v>
      </c>
      <c r="P3" s="462" t="s">
        <v>42</v>
      </c>
      <c r="Q3" s="158" t="s">
        <v>300</v>
      </c>
      <c r="R3" s="157" t="s">
        <v>302</v>
      </c>
      <c r="S3" s="159" t="s">
        <v>26</v>
      </c>
      <c r="T3" s="160" t="s">
        <v>30</v>
      </c>
      <c r="U3" s="156" t="s">
        <v>36</v>
      </c>
      <c r="V3" s="524">
        <v>2</v>
      </c>
      <c r="W3" s="368"/>
      <c r="X3" s="369" t="s">
        <v>673</v>
      </c>
      <c r="Y3" s="37" t="s">
        <v>729</v>
      </c>
      <c r="Z3" s="139"/>
      <c r="AA3" s="37" t="s">
        <v>632</v>
      </c>
      <c r="AB3" s="179" t="s">
        <v>632</v>
      </c>
      <c r="AC3" s="37" t="s">
        <v>310</v>
      </c>
      <c r="AD3" s="179" t="s">
        <v>310</v>
      </c>
      <c r="AF3" s="38" t="s">
        <v>36</v>
      </c>
      <c r="AH3" s="124" t="s">
        <v>363</v>
      </c>
      <c r="AI3" s="124" t="s">
        <v>342</v>
      </c>
      <c r="AK3" s="124" t="s">
        <v>345</v>
      </c>
      <c r="AM3" s="124" t="s">
        <v>355</v>
      </c>
      <c r="AP3" s="590" t="s">
        <v>674</v>
      </c>
      <c r="AQ3" s="520" t="s">
        <v>582</v>
      </c>
      <c r="AS3" s="37" t="s">
        <v>373</v>
      </c>
      <c r="AU3" s="38" t="s">
        <v>376</v>
      </c>
      <c r="AW3" s="334" t="s">
        <v>528</v>
      </c>
      <c r="AX3" s="334" t="s">
        <v>528</v>
      </c>
      <c r="AZ3" s="188" t="s">
        <v>697</v>
      </c>
      <c r="BA3" s="157" t="s">
        <v>696</v>
      </c>
      <c r="BC3" s="492" t="s">
        <v>640</v>
      </c>
    </row>
    <row r="4" spans="1:55" ht="101.25">
      <c r="A4" s="4" t="s">
        <v>102</v>
      </c>
      <c r="B4" s="37">
        <v>2002</v>
      </c>
      <c r="C4" s="37">
        <v>2015</v>
      </c>
      <c r="E4" s="124" t="s">
        <v>187</v>
      </c>
      <c r="F4" s="124" t="s">
        <v>227</v>
      </c>
      <c r="H4" s="124" t="s">
        <v>2</v>
      </c>
      <c r="I4" s="124" t="s">
        <v>49</v>
      </c>
      <c r="J4" s="124" t="s">
        <v>282</v>
      </c>
      <c r="K4" s="125" t="s">
        <v>248</v>
      </c>
      <c r="L4" s="125" t="s">
        <v>248</v>
      </c>
      <c r="M4" s="125">
        <v>3</v>
      </c>
      <c r="N4" s="458" t="s">
        <v>285</v>
      </c>
      <c r="O4" s="124" t="s">
        <v>607</v>
      </c>
      <c r="Q4" s="158" t="s">
        <v>22</v>
      </c>
      <c r="R4" s="157" t="s">
        <v>759</v>
      </c>
      <c r="S4" s="159" t="s">
        <v>27</v>
      </c>
      <c r="T4" s="160" t="s">
        <v>31</v>
      </c>
      <c r="U4" s="156" t="s">
        <v>37</v>
      </c>
      <c r="V4" s="524">
        <v>3</v>
      </c>
      <c r="W4" s="368"/>
      <c r="X4" s="369"/>
      <c r="Y4" s="37"/>
      <c r="Z4" s="178"/>
      <c r="AC4" s="37" t="s">
        <v>311</v>
      </c>
      <c r="AD4" s="179" t="s">
        <v>311</v>
      </c>
      <c r="AF4" s="38" t="s">
        <v>37</v>
      </c>
      <c r="AH4" s="38" t="s">
        <v>366</v>
      </c>
      <c r="AK4" s="124" t="s">
        <v>346</v>
      </c>
      <c r="AM4" s="124" t="s">
        <v>356</v>
      </c>
      <c r="AP4" s="590" t="s">
        <v>673</v>
      </c>
      <c r="AQ4" s="520" t="s">
        <v>583</v>
      </c>
      <c r="AS4" s="37" t="s">
        <v>343</v>
      </c>
      <c r="AU4" s="38" t="s">
        <v>377</v>
      </c>
      <c r="AW4" s="334" t="s">
        <v>529</v>
      </c>
      <c r="AX4" s="334" t="s">
        <v>529</v>
      </c>
      <c r="AZ4" s="188" t="s">
        <v>709</v>
      </c>
      <c r="BA4" s="157" t="s">
        <v>708</v>
      </c>
      <c r="BC4" s="492" t="s">
        <v>641</v>
      </c>
    </row>
    <row r="5" spans="1:55" ht="33.75">
      <c r="A5" s="4" t="s">
        <v>103</v>
      </c>
      <c r="B5" s="37">
        <v>2003</v>
      </c>
      <c r="C5" s="37">
        <v>2016</v>
      </c>
      <c r="E5" s="124" t="s">
        <v>188</v>
      </c>
      <c r="F5" s="124" t="s">
        <v>228</v>
      </c>
      <c r="I5" s="124" t="s">
        <v>50</v>
      </c>
      <c r="K5" s="125" t="s">
        <v>246</v>
      </c>
      <c r="L5" s="125" t="s">
        <v>246</v>
      </c>
      <c r="M5" s="125">
        <v>4</v>
      </c>
      <c r="N5" s="459" t="s">
        <v>286</v>
      </c>
      <c r="O5" s="124" t="s">
        <v>608</v>
      </c>
      <c r="Q5" s="158" t="s">
        <v>301</v>
      </c>
      <c r="R5" s="157" t="s">
        <v>303</v>
      </c>
      <c r="T5" s="38" t="s">
        <v>32</v>
      </c>
      <c r="U5" s="156" t="s">
        <v>38</v>
      </c>
      <c r="V5" s="524">
        <v>4</v>
      </c>
      <c r="W5" s="368"/>
      <c r="X5" s="369" t="s">
        <v>582</v>
      </c>
      <c r="Y5" s="37" t="s">
        <v>730</v>
      </c>
      <c r="Z5" s="178">
        <v>1</v>
      </c>
      <c r="AF5" s="38" t="s">
        <v>326</v>
      </c>
      <c r="AH5" s="124" t="s">
        <v>364</v>
      </c>
      <c r="AK5" s="124" t="s">
        <v>347</v>
      </c>
      <c r="AM5" s="124" t="s">
        <v>357</v>
      </c>
      <c r="AP5" s="590" t="s">
        <v>582</v>
      </c>
      <c r="AQ5" s="520" t="s">
        <v>584</v>
      </c>
      <c r="AU5" s="38" t="s">
        <v>378</v>
      </c>
      <c r="AW5" s="334" t="s">
        <v>530</v>
      </c>
      <c r="AX5" s="334" t="s">
        <v>530</v>
      </c>
      <c r="AZ5" s="188" t="s">
        <v>724</v>
      </c>
      <c r="BA5" s="157" t="s">
        <v>723</v>
      </c>
      <c r="BC5" s="492" t="s">
        <v>642</v>
      </c>
    </row>
    <row r="6" spans="1:55" ht="45">
      <c r="A6" s="4" t="s">
        <v>104</v>
      </c>
      <c r="B6" s="37">
        <v>2004</v>
      </c>
      <c r="C6" s="37">
        <v>2017</v>
      </c>
      <c r="E6" s="124" t="s">
        <v>189</v>
      </c>
      <c r="F6" s="127"/>
      <c r="G6" s="128" t="s">
        <v>290</v>
      </c>
      <c r="H6" s="128" t="s">
        <v>257</v>
      </c>
      <c r="I6" s="124" t="s">
        <v>67</v>
      </c>
      <c r="J6" s="128" t="s">
        <v>263</v>
      </c>
      <c r="N6" s="459" t="s">
        <v>287</v>
      </c>
      <c r="O6" s="124" t="s">
        <v>609</v>
      </c>
      <c r="R6" s="157" t="s">
        <v>3</v>
      </c>
      <c r="T6" s="38" t="s">
        <v>33</v>
      </c>
      <c r="U6" s="156" t="s">
        <v>326</v>
      </c>
      <c r="V6" s="524">
        <v>5</v>
      </c>
      <c r="W6" s="368"/>
      <c r="X6" s="37" t="s">
        <v>583</v>
      </c>
      <c r="Y6" s="37" t="s">
        <v>737</v>
      </c>
      <c r="Z6" s="178"/>
      <c r="AA6" s="187"/>
      <c r="AH6" s="124" t="s">
        <v>365</v>
      </c>
      <c r="AK6" s="124" t="s">
        <v>348</v>
      </c>
      <c r="AM6" s="124" t="s">
        <v>358</v>
      </c>
      <c r="AP6" s="590" t="s">
        <v>583</v>
      </c>
      <c r="AQ6" s="520" t="s">
        <v>585</v>
      </c>
      <c r="AU6" s="188" t="s">
        <v>379</v>
      </c>
      <c r="AW6" s="334" t="s">
        <v>531</v>
      </c>
      <c r="AX6" s="334" t="s">
        <v>531</v>
      </c>
      <c r="AZ6" s="188" t="s">
        <v>725</v>
      </c>
      <c r="BA6" s="157" t="s">
        <v>731</v>
      </c>
    </row>
    <row r="7" spans="1:55" ht="33.75">
      <c r="A7" s="4" t="s">
        <v>105</v>
      </c>
      <c r="B7" s="37">
        <v>2005</v>
      </c>
      <c r="E7" s="124" t="s">
        <v>190</v>
      </c>
      <c r="F7" s="127"/>
      <c r="G7" s="124" t="s">
        <v>254</v>
      </c>
      <c r="H7" s="124" t="s">
        <v>256</v>
      </c>
      <c r="I7" s="124" t="s">
        <v>68</v>
      </c>
      <c r="J7" s="124" t="s">
        <v>283</v>
      </c>
      <c r="N7" s="460" t="s">
        <v>288</v>
      </c>
      <c r="O7" s="124" t="s">
        <v>610</v>
      </c>
      <c r="U7" s="156" t="s">
        <v>84</v>
      </c>
      <c r="V7" s="525" t="s">
        <v>68</v>
      </c>
      <c r="W7" s="368"/>
      <c r="X7" s="37" t="s">
        <v>584</v>
      </c>
      <c r="Y7" s="37" t="s">
        <v>730</v>
      </c>
      <c r="Z7" s="178"/>
      <c r="AA7" s="187"/>
      <c r="AH7" s="124" t="s">
        <v>341</v>
      </c>
      <c r="AK7" s="124" t="s">
        <v>349</v>
      </c>
      <c r="AM7" s="124" t="s">
        <v>359</v>
      </c>
      <c r="AP7" s="590" t="s">
        <v>584</v>
      </c>
      <c r="AQ7" s="520" t="s">
        <v>588</v>
      </c>
      <c r="AU7" s="188" t="s">
        <v>380</v>
      </c>
      <c r="AW7" s="334" t="s">
        <v>532</v>
      </c>
      <c r="AX7" s="334" t="s">
        <v>532</v>
      </c>
      <c r="AZ7" s="188" t="s">
        <v>726</v>
      </c>
      <c r="BA7" s="157" t="s">
        <v>736</v>
      </c>
    </row>
    <row r="8" spans="1:55" ht="33.75">
      <c r="A8" s="4" t="s">
        <v>106</v>
      </c>
      <c r="B8" s="37">
        <v>2006</v>
      </c>
      <c r="E8" s="124" t="s">
        <v>191</v>
      </c>
      <c r="F8" s="127"/>
      <c r="G8" s="124" t="s">
        <v>255</v>
      </c>
      <c r="H8" s="124" t="s">
        <v>262</v>
      </c>
      <c r="I8" s="124" t="s">
        <v>182</v>
      </c>
      <c r="J8" s="124" t="s">
        <v>279</v>
      </c>
      <c r="N8" s="461" t="s">
        <v>289</v>
      </c>
      <c r="O8" s="124" t="s">
        <v>611</v>
      </c>
      <c r="V8" s="525" t="s">
        <v>182</v>
      </c>
      <c r="W8" s="368"/>
      <c r="X8" s="37" t="s">
        <v>585</v>
      </c>
      <c r="Y8" s="37" t="s">
        <v>730</v>
      </c>
      <c r="Z8" s="178"/>
      <c r="AA8" s="187"/>
      <c r="AK8" s="124" t="s">
        <v>350</v>
      </c>
      <c r="AP8" s="590" t="s">
        <v>585</v>
      </c>
      <c r="AQ8" s="520" t="s">
        <v>587</v>
      </c>
      <c r="AU8" s="188" t="s">
        <v>381</v>
      </c>
      <c r="AW8" s="334" t="s">
        <v>533</v>
      </c>
      <c r="AX8" s="334" t="s">
        <v>533</v>
      </c>
      <c r="AZ8" s="188" t="s">
        <v>727</v>
      </c>
      <c r="BA8" s="157" t="s">
        <v>746</v>
      </c>
    </row>
    <row r="9" spans="1:55" ht="33.75">
      <c r="A9" s="4" t="s">
        <v>107</v>
      </c>
      <c r="B9" s="37">
        <v>2007</v>
      </c>
      <c r="E9" s="124" t="s">
        <v>192</v>
      </c>
      <c r="F9" s="127"/>
      <c r="G9" s="124" t="s">
        <v>262</v>
      </c>
      <c r="I9" s="124" t="s">
        <v>183</v>
      </c>
      <c r="O9" s="124" t="s">
        <v>612</v>
      </c>
      <c r="V9" s="525" t="s">
        <v>183</v>
      </c>
      <c r="W9" s="368"/>
      <c r="X9" s="37" t="s">
        <v>586</v>
      </c>
      <c r="Y9" s="37" t="s">
        <v>729</v>
      </c>
      <c r="Z9" s="178">
        <v>1</v>
      </c>
      <c r="AA9" s="187"/>
      <c r="AK9" s="124" t="s">
        <v>351</v>
      </c>
      <c r="AP9" s="590" t="s">
        <v>588</v>
      </c>
      <c r="AQ9" s="520" t="s">
        <v>586</v>
      </c>
      <c r="AW9" s="334" t="s">
        <v>534</v>
      </c>
      <c r="AX9" s="334" t="s">
        <v>534</v>
      </c>
      <c r="AZ9" s="188" t="s">
        <v>728</v>
      </c>
      <c r="BA9" s="157" t="s">
        <v>743</v>
      </c>
    </row>
    <row r="10" spans="1:55" ht="112.5">
      <c r="A10" s="4" t="s">
        <v>108</v>
      </c>
      <c r="B10" s="37">
        <v>2008</v>
      </c>
      <c r="E10" s="124" t="s">
        <v>193</v>
      </c>
      <c r="F10" s="127"/>
      <c r="I10" s="124" t="s">
        <v>207</v>
      </c>
      <c r="O10" s="124" t="s">
        <v>613</v>
      </c>
      <c r="V10" s="526" t="s">
        <v>207</v>
      </c>
      <c r="W10" s="523"/>
      <c r="X10" s="521" t="s">
        <v>587</v>
      </c>
      <c r="Y10" s="522" t="s">
        <v>742</v>
      </c>
      <c r="Z10" s="178"/>
      <c r="AP10" s="590" t="s">
        <v>587</v>
      </c>
      <c r="AQ10" s="520" t="s">
        <v>581</v>
      </c>
      <c r="AW10" s="334" t="s">
        <v>535</v>
      </c>
      <c r="AX10" s="334" t="s">
        <v>535</v>
      </c>
    </row>
    <row r="11" spans="1:55" ht="22.5">
      <c r="A11" s="4" t="s">
        <v>109</v>
      </c>
      <c r="B11" s="37">
        <v>2009</v>
      </c>
      <c r="E11" s="124" t="s">
        <v>194</v>
      </c>
      <c r="F11" s="127"/>
      <c r="I11" s="124" t="s">
        <v>208</v>
      </c>
      <c r="O11" s="38" t="s">
        <v>614</v>
      </c>
      <c r="V11" s="525" t="s">
        <v>208</v>
      </c>
      <c r="W11" s="370"/>
      <c r="X11" s="369" t="s">
        <v>588</v>
      </c>
      <c r="Y11" s="37" t="s">
        <v>741</v>
      </c>
      <c r="Z11" s="178"/>
      <c r="AP11" s="590" t="s">
        <v>586</v>
      </c>
      <c r="AQ11" s="484"/>
      <c r="AW11" s="334" t="s">
        <v>536</v>
      </c>
      <c r="AX11" s="334" t="s">
        <v>536</v>
      </c>
    </row>
    <row r="12" spans="1:55" ht="33.75">
      <c r="A12" s="4" t="s">
        <v>64</v>
      </c>
      <c r="B12" s="37">
        <v>2010</v>
      </c>
      <c r="E12" s="124" t="s">
        <v>195</v>
      </c>
      <c r="F12" s="127"/>
      <c r="G12" s="128" t="s">
        <v>291</v>
      </c>
      <c r="H12" s="128" t="s">
        <v>259</v>
      </c>
      <c r="I12" s="124" t="s">
        <v>209</v>
      </c>
      <c r="O12" s="38" t="s">
        <v>3</v>
      </c>
      <c r="V12" s="525" t="s">
        <v>209</v>
      </c>
      <c r="W12" s="188"/>
      <c r="X12" s="369" t="s">
        <v>669</v>
      </c>
      <c r="Y12" s="37" t="s">
        <v>729</v>
      </c>
      <c r="AP12" s="162"/>
      <c r="AW12" s="334" t="s">
        <v>208</v>
      </c>
      <c r="AX12" s="334" t="s">
        <v>208</v>
      </c>
    </row>
    <row r="13" spans="1:55" ht="22.5">
      <c r="A13" s="4" t="s">
        <v>110</v>
      </c>
      <c r="B13" s="37">
        <v>2011</v>
      </c>
      <c r="E13" s="124" t="s">
        <v>196</v>
      </c>
      <c r="F13" s="127"/>
      <c r="G13" s="124" t="s">
        <v>260</v>
      </c>
      <c r="H13" s="124" t="s">
        <v>261</v>
      </c>
      <c r="I13" s="124" t="s">
        <v>210</v>
      </c>
      <c r="V13" s="525" t="s">
        <v>210</v>
      </c>
      <c r="W13" s="188"/>
      <c r="X13" s="188"/>
      <c r="Y13" s="188"/>
      <c r="AW13" s="334" t="s">
        <v>209</v>
      </c>
      <c r="AX13" s="334" t="s">
        <v>209</v>
      </c>
    </row>
    <row r="14" spans="1:55" ht="45">
      <c r="A14" s="4" t="s">
        <v>65</v>
      </c>
      <c r="B14" s="37">
        <v>2012</v>
      </c>
      <c r="G14" s="124" t="s">
        <v>262</v>
      </c>
      <c r="H14" s="124" t="s">
        <v>262</v>
      </c>
      <c r="I14" s="124" t="s">
        <v>211</v>
      </c>
      <c r="N14" s="84" t="s">
        <v>315</v>
      </c>
      <c r="V14" s="524">
        <v>13</v>
      </c>
      <c r="W14" s="368"/>
      <c r="X14" s="369" t="s">
        <v>674</v>
      </c>
      <c r="Y14" s="37" t="s">
        <v>729</v>
      </c>
      <c r="AW14" s="334" t="s">
        <v>210</v>
      </c>
      <c r="AX14" s="334" t="s">
        <v>210</v>
      </c>
    </row>
    <row r="15" spans="1:55" ht="63.75">
      <c r="A15" s="4" t="s">
        <v>438</v>
      </c>
      <c r="B15" s="37">
        <v>2013</v>
      </c>
      <c r="I15" s="124" t="s">
        <v>212</v>
      </c>
      <c r="N15" s="155" t="s">
        <v>323</v>
      </c>
      <c r="X15" s="186"/>
      <c r="AW15" s="334" t="s">
        <v>211</v>
      </c>
      <c r="AX15" s="334" t="s">
        <v>211</v>
      </c>
    </row>
    <row r="16" spans="1:55" ht="21" customHeight="1">
      <c r="A16" s="4" t="s">
        <v>111</v>
      </c>
      <c r="B16" s="37">
        <v>2014</v>
      </c>
      <c r="I16" s="124" t="s">
        <v>213</v>
      </c>
      <c r="N16" s="155" t="s">
        <v>322</v>
      </c>
      <c r="AW16" s="334" t="s">
        <v>212</v>
      </c>
      <c r="AX16" s="334" t="s">
        <v>212</v>
      </c>
    </row>
    <row r="17" spans="1:50" ht="21" customHeight="1">
      <c r="A17" s="4" t="s">
        <v>112</v>
      </c>
      <c r="B17" s="37">
        <v>2015</v>
      </c>
      <c r="I17" s="124" t="s">
        <v>214</v>
      </c>
      <c r="N17" s="155" t="s">
        <v>321</v>
      </c>
      <c r="X17" s="186"/>
      <c r="AW17" s="334" t="s">
        <v>213</v>
      </c>
      <c r="AX17" s="334" t="s">
        <v>213</v>
      </c>
    </row>
    <row r="18" spans="1:50" ht="21" customHeight="1">
      <c r="A18" s="4" t="s">
        <v>113</v>
      </c>
      <c r="B18" s="37">
        <v>2016</v>
      </c>
      <c r="I18" s="124" t="s">
        <v>215</v>
      </c>
      <c r="N18" s="155" t="s">
        <v>320</v>
      </c>
      <c r="X18" s="186"/>
      <c r="AW18" s="334" t="s">
        <v>214</v>
      </c>
      <c r="AX18" s="334" t="s">
        <v>214</v>
      </c>
    </row>
    <row r="19" spans="1:50" ht="21" customHeight="1">
      <c r="A19" s="4" t="s">
        <v>114</v>
      </c>
      <c r="B19" s="37">
        <v>2017</v>
      </c>
      <c r="I19" s="124" t="s">
        <v>216</v>
      </c>
      <c r="N19" s="155" t="s">
        <v>319</v>
      </c>
      <c r="X19" s="186"/>
      <c r="AW19" s="334" t="s">
        <v>215</v>
      </c>
      <c r="AX19" s="334" t="s">
        <v>215</v>
      </c>
    </row>
    <row r="20" spans="1:50" ht="21" customHeight="1">
      <c r="A20" s="4" t="s">
        <v>115</v>
      </c>
      <c r="B20" s="37">
        <v>2018</v>
      </c>
      <c r="I20" s="124" t="s">
        <v>217</v>
      </c>
      <c r="N20" s="155" t="s">
        <v>318</v>
      </c>
      <c r="AW20" s="334" t="s">
        <v>216</v>
      </c>
      <c r="AX20" s="334" t="s">
        <v>216</v>
      </c>
    </row>
    <row r="21" spans="1:50" ht="21" customHeight="1">
      <c r="A21" s="4" t="s">
        <v>116</v>
      </c>
      <c r="B21" s="37">
        <v>2019</v>
      </c>
      <c r="I21" s="124" t="s">
        <v>218</v>
      </c>
      <c r="N21" s="155" t="s">
        <v>317</v>
      </c>
      <c r="AW21" s="334" t="s">
        <v>217</v>
      </c>
      <c r="AX21" s="334" t="s">
        <v>217</v>
      </c>
    </row>
    <row r="22" spans="1:50" ht="21" customHeight="1">
      <c r="A22" s="4" t="s">
        <v>117</v>
      </c>
      <c r="B22" s="37">
        <v>2020</v>
      </c>
      <c r="N22" s="155" t="s">
        <v>316</v>
      </c>
      <c r="AW22" s="334" t="s">
        <v>218</v>
      </c>
      <c r="AX22" s="334" t="s">
        <v>218</v>
      </c>
    </row>
    <row r="23" spans="1:50" ht="21" customHeight="1">
      <c r="A23" s="4" t="s">
        <v>118</v>
      </c>
      <c r="B23" s="37">
        <v>2021</v>
      </c>
      <c r="AW23" s="334" t="s">
        <v>537</v>
      </c>
      <c r="AX23" s="334" t="s">
        <v>537</v>
      </c>
    </row>
    <row r="24" spans="1:50" ht="21" customHeight="1">
      <c r="A24" s="4" t="s">
        <v>119</v>
      </c>
      <c r="B24" s="37">
        <v>2022</v>
      </c>
      <c r="AW24" s="334" t="s">
        <v>538</v>
      </c>
      <c r="AX24" s="334" t="s">
        <v>538</v>
      </c>
    </row>
    <row r="25" spans="1:50">
      <c r="A25" s="4" t="s">
        <v>120</v>
      </c>
      <c r="B25" s="37">
        <v>2023</v>
      </c>
      <c r="AW25" s="334" t="s">
        <v>539</v>
      </c>
      <c r="AX25" s="334" t="s">
        <v>539</v>
      </c>
    </row>
    <row r="26" spans="1:50">
      <c r="A26" s="4" t="s">
        <v>121</v>
      </c>
      <c r="B26" s="37">
        <v>2024</v>
      </c>
      <c r="AX26" s="334" t="s">
        <v>540</v>
      </c>
    </row>
    <row r="27" spans="1:50">
      <c r="A27" s="4" t="s">
        <v>122</v>
      </c>
      <c r="B27" s="37">
        <v>2025</v>
      </c>
      <c r="AX27" s="334" t="s">
        <v>541</v>
      </c>
    </row>
    <row r="28" spans="1:50">
      <c r="A28" s="4" t="s">
        <v>123</v>
      </c>
      <c r="D28" s="2"/>
      <c r="E28" s="229"/>
      <c r="F28" s="229"/>
      <c r="H28" s="230" t="s">
        <v>406</v>
      </c>
      <c r="AX28" s="334" t="s">
        <v>542</v>
      </c>
    </row>
    <row r="29" spans="1:50">
      <c r="A29" s="4" t="s">
        <v>124</v>
      </c>
      <c r="D29" s="231" t="s">
        <v>407</v>
      </c>
      <c r="E29" s="232" t="str">
        <f>IF(periodStart = "","", periodStart)</f>
        <v>01.01.2023</v>
      </c>
      <c r="F29" s="232" t="str">
        <f>IF(periodEnd = "","", periodEnd)</f>
        <v>31.12.2025</v>
      </c>
      <c r="H29" s="233" t="s">
        <v>1572</v>
      </c>
      <c r="AX29" s="334" t="s">
        <v>543</v>
      </c>
    </row>
    <row r="30" spans="1:50">
      <c r="A30" s="4" t="s">
        <v>125</v>
      </c>
      <c r="D30" s="234"/>
      <c r="E30" s="235"/>
      <c r="F30" s="235"/>
      <c r="AX30" s="334" t="s">
        <v>544</v>
      </c>
    </row>
    <row r="31" spans="1:50" ht="12.75">
      <c r="A31" s="4" t="s">
        <v>126</v>
      </c>
      <c r="D31" s="2"/>
      <c r="E31" s="229"/>
      <c r="F31" s="229"/>
      <c r="H31" s="236"/>
      <c r="AX31" s="334" t="s">
        <v>545</v>
      </c>
    </row>
    <row r="32" spans="1:50">
      <c r="A32" s="4" t="s">
        <v>127</v>
      </c>
      <c r="D32" s="231" t="s">
        <v>408</v>
      </c>
      <c r="E32" s="237"/>
      <c r="F32" s="237"/>
      <c r="H32" s="238" t="s">
        <v>409</v>
      </c>
      <c r="O32" s="2" t="s">
        <v>605</v>
      </c>
      <c r="AX32" s="334" t="s">
        <v>546</v>
      </c>
    </row>
    <row r="33" spans="1:50">
      <c r="A33" s="4" t="s">
        <v>128</v>
      </c>
      <c r="O33" s="2" t="s">
        <v>606</v>
      </c>
      <c r="AX33" s="334" t="s">
        <v>547</v>
      </c>
    </row>
    <row r="34" spans="1:50">
      <c r="A34" s="4" t="s">
        <v>129</v>
      </c>
      <c r="O34" s="2" t="s">
        <v>607</v>
      </c>
      <c r="AX34" s="334" t="s">
        <v>548</v>
      </c>
    </row>
    <row r="35" spans="1:50">
      <c r="A35" s="4" t="s">
        <v>130</v>
      </c>
      <c r="O35" s="2" t="s">
        <v>608</v>
      </c>
      <c r="AX35" s="334" t="s">
        <v>549</v>
      </c>
    </row>
    <row r="36" spans="1:50">
      <c r="A36" s="4" t="s">
        <v>94</v>
      </c>
      <c r="O36" s="2" t="s">
        <v>609</v>
      </c>
      <c r="AX36" s="334" t="s">
        <v>550</v>
      </c>
    </row>
    <row r="37" spans="1:50">
      <c r="A37" s="4" t="s">
        <v>95</v>
      </c>
      <c r="O37" s="2" t="s">
        <v>610</v>
      </c>
      <c r="AX37" s="334" t="s">
        <v>551</v>
      </c>
    </row>
    <row r="38" spans="1:50">
      <c r="A38" s="4" t="s">
        <v>96</v>
      </c>
      <c r="O38" s="2" t="s">
        <v>611</v>
      </c>
      <c r="AX38" s="334" t="s">
        <v>552</v>
      </c>
    </row>
    <row r="39" spans="1:50">
      <c r="A39" s="4" t="s">
        <v>97</v>
      </c>
      <c r="O39" s="2" t="s">
        <v>612</v>
      </c>
      <c r="AX39" s="334" t="s">
        <v>500</v>
      </c>
    </row>
    <row r="40" spans="1:50">
      <c r="A40" s="4" t="s">
        <v>98</v>
      </c>
      <c r="O40" s="2" t="s">
        <v>613</v>
      </c>
      <c r="AX40" s="334" t="s">
        <v>501</v>
      </c>
    </row>
    <row r="41" spans="1:50">
      <c r="A41" s="4" t="s">
        <v>99</v>
      </c>
      <c r="O41" s="2" t="s">
        <v>614</v>
      </c>
      <c r="AX41" s="334" t="s">
        <v>502</v>
      </c>
    </row>
    <row r="42" spans="1:50">
      <c r="A42" s="4" t="s">
        <v>131</v>
      </c>
      <c r="AX42" s="334" t="s">
        <v>503</v>
      </c>
    </row>
    <row r="43" spans="1:50">
      <c r="A43" s="4" t="s">
        <v>132</v>
      </c>
      <c r="AX43" s="334" t="s">
        <v>504</v>
      </c>
    </row>
    <row r="44" spans="1:50">
      <c r="A44" s="4" t="s">
        <v>133</v>
      </c>
      <c r="AX44" s="334" t="s">
        <v>505</v>
      </c>
    </row>
    <row r="45" spans="1:50">
      <c r="A45" s="4" t="s">
        <v>134</v>
      </c>
      <c r="AX45" s="334" t="s">
        <v>506</v>
      </c>
    </row>
    <row r="46" spans="1:50">
      <c r="A46" s="4" t="s">
        <v>135</v>
      </c>
      <c r="AX46" s="334" t="s">
        <v>507</v>
      </c>
    </row>
    <row r="47" spans="1:50">
      <c r="A47" s="4" t="s">
        <v>156</v>
      </c>
      <c r="AX47" s="334" t="s">
        <v>508</v>
      </c>
    </row>
    <row r="48" spans="1:50">
      <c r="A48" s="4" t="s">
        <v>157</v>
      </c>
      <c r="AX48" s="334" t="s">
        <v>509</v>
      </c>
    </row>
    <row r="49" spans="1:50">
      <c r="A49" s="4" t="s">
        <v>158</v>
      </c>
      <c r="AX49" s="334" t="s">
        <v>510</v>
      </c>
    </row>
    <row r="50" spans="1:50">
      <c r="A50" s="4" t="s">
        <v>136</v>
      </c>
      <c r="AX50" s="334" t="s">
        <v>511</v>
      </c>
    </row>
    <row r="51" spans="1:50">
      <c r="A51" s="4" t="s">
        <v>137</v>
      </c>
      <c r="AX51" s="334" t="s">
        <v>512</v>
      </c>
    </row>
    <row r="52" spans="1:50">
      <c r="A52" s="4" t="s">
        <v>138</v>
      </c>
      <c r="AX52" s="334" t="s">
        <v>513</v>
      </c>
    </row>
    <row r="53" spans="1:50">
      <c r="A53" s="4" t="s">
        <v>139</v>
      </c>
      <c r="AX53" s="334" t="s">
        <v>514</v>
      </c>
    </row>
    <row r="54" spans="1:50">
      <c r="A54" s="4" t="s">
        <v>140</v>
      </c>
      <c r="AX54" s="334" t="s">
        <v>515</v>
      </c>
    </row>
    <row r="55" spans="1:50">
      <c r="A55" s="4" t="s">
        <v>141</v>
      </c>
      <c r="AX55" s="334" t="s">
        <v>516</v>
      </c>
    </row>
    <row r="56" spans="1:50">
      <c r="A56" s="4" t="s">
        <v>142</v>
      </c>
      <c r="AX56" s="334" t="s">
        <v>517</v>
      </c>
    </row>
    <row r="57" spans="1:50">
      <c r="A57" s="4" t="s">
        <v>386</v>
      </c>
      <c r="AX57" s="334" t="s">
        <v>518</v>
      </c>
    </row>
    <row r="58" spans="1:50">
      <c r="A58" s="4" t="s">
        <v>143</v>
      </c>
      <c r="AX58" s="334" t="s">
        <v>519</v>
      </c>
    </row>
    <row r="59" spans="1:50">
      <c r="A59" s="4" t="s">
        <v>144</v>
      </c>
      <c r="AX59" s="334" t="s">
        <v>520</v>
      </c>
    </row>
    <row r="60" spans="1:50">
      <c r="A60" s="4" t="s">
        <v>145</v>
      </c>
      <c r="AX60" s="334" t="s">
        <v>521</v>
      </c>
    </row>
    <row r="61" spans="1:50">
      <c r="A61" s="4" t="s">
        <v>146</v>
      </c>
      <c r="AX61" s="334" t="s">
        <v>522</v>
      </c>
    </row>
    <row r="62" spans="1:50">
      <c r="A62" s="4" t="s">
        <v>89</v>
      </c>
    </row>
    <row r="63" spans="1:50">
      <c r="A63" s="4" t="s">
        <v>147</v>
      </c>
    </row>
    <row r="64" spans="1:50">
      <c r="A64" s="4" t="s">
        <v>148</v>
      </c>
    </row>
    <row r="65" spans="1:1">
      <c r="A65" s="4" t="s">
        <v>149</v>
      </c>
    </row>
    <row r="66" spans="1:1">
      <c r="A66" s="4" t="s">
        <v>150</v>
      </c>
    </row>
    <row r="67" spans="1:1">
      <c r="A67" s="4" t="s">
        <v>151</v>
      </c>
    </row>
    <row r="68" spans="1:1">
      <c r="A68" s="4" t="s">
        <v>152</v>
      </c>
    </row>
    <row r="69" spans="1:1">
      <c r="A69" s="4" t="s">
        <v>153</v>
      </c>
    </row>
    <row r="70" spans="1:1">
      <c r="A70" s="4" t="s">
        <v>154</v>
      </c>
    </row>
    <row r="71" spans="1:1">
      <c r="A71" s="4" t="s">
        <v>155</v>
      </c>
    </row>
    <row r="72" spans="1:1">
      <c r="A72" s="4" t="s">
        <v>159</v>
      </c>
    </row>
    <row r="73" spans="1:1">
      <c r="A73" s="4" t="s">
        <v>160</v>
      </c>
    </row>
    <row r="74" spans="1:1">
      <c r="A74" s="4" t="s">
        <v>161</v>
      </c>
    </row>
    <row r="75" spans="1:1">
      <c r="A75" s="4" t="s">
        <v>162</v>
      </c>
    </row>
    <row r="76" spans="1:1">
      <c r="A76" s="4" t="s">
        <v>163</v>
      </c>
    </row>
    <row r="77" spans="1:1">
      <c r="A77" s="4" t="s">
        <v>164</v>
      </c>
    </row>
    <row r="78" spans="1:1">
      <c r="A78" s="4" t="s">
        <v>165</v>
      </c>
    </row>
    <row r="79" spans="1:1">
      <c r="A79" s="4" t="s">
        <v>93</v>
      </c>
    </row>
    <row r="80" spans="1:1">
      <c r="A80" s="4" t="s">
        <v>166</v>
      </c>
    </row>
    <row r="81" spans="1:1">
      <c r="A81" s="4" t="s">
        <v>167</v>
      </c>
    </row>
    <row r="82" spans="1:1">
      <c r="A82" s="4" t="s">
        <v>168</v>
      </c>
    </row>
    <row r="83" spans="1:1">
      <c r="A83" s="4" t="s">
        <v>43</v>
      </c>
    </row>
    <row r="84" spans="1:1">
      <c r="A84" s="4" t="s">
        <v>44</v>
      </c>
    </row>
    <row r="85" spans="1:1">
      <c r="A85" s="4" t="s">
        <v>45</v>
      </c>
    </row>
    <row r="86" spans="1:1">
      <c r="A86" s="4" t="s">
        <v>46</v>
      </c>
    </row>
    <row r="87" spans="1:1">
      <c r="A87" s="4" t="s">
        <v>47</v>
      </c>
    </row>
  </sheetData>
  <sheetProtection formatColumns="0" formatRows="0"/>
  <mergeCells count="1">
    <mergeCell ref="AZ1:BA1"/>
  </mergeCells>
  <phoneticPr fontId="10"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modList14_1">
    <tabColor rgb="FFFFCC99"/>
  </sheetPr>
  <dimension ref="A1"/>
  <sheetViews>
    <sheetView showGridLines="0" workbookViewId="0"/>
  </sheetViews>
  <sheetFormatPr defaultRowHeight="11.25"/>
  <cols>
    <col min="1" max="16384" width="9.140625" style="153"/>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13">
    <tabColor indexed="47"/>
  </sheetPr>
  <dimension ref="A1"/>
  <sheetViews>
    <sheetView showGridLines="0" zoomScaleNormal="100" workbookViewId="0"/>
  </sheetViews>
  <sheetFormatPr defaultRowHeight="11.25"/>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odCheckCyan">
    <tabColor indexed="47"/>
  </sheetPr>
  <dimension ref="A1:A126"/>
  <sheetViews>
    <sheetView showGridLines="0" workbookViewId="0"/>
  </sheetViews>
  <sheetFormatPr defaultRowHeight="11.25"/>
  <sheetData>
    <row r="1" spans="1:1">
      <c r="A1" s="162">
        <f>IF('Форма 4.10.2 | Т-ТЭ | &gt;=25МВт'!$O$22="",1,0)</f>
        <v>1</v>
      </c>
    </row>
    <row r="2" spans="1:1">
      <c r="A2" s="162">
        <f>IF('Форма 4.10.2 | Т-ТЭ | &gt;=25МВт'!$O$23="",1,0)</f>
        <v>1</v>
      </c>
    </row>
    <row r="3" spans="1:1">
      <c r="A3" s="162">
        <f>IF('Форма 4.10.2 | Т-ТЭ | &gt;=25МВт'!$M$24="",1,0)</f>
        <v>1</v>
      </c>
    </row>
    <row r="4" spans="1:1">
      <c r="A4" s="162">
        <f>IF('Форма 4.10.2 | Т-ТЭ | &gt;=25МВт'!$R$24="",1,0)</f>
        <v>1</v>
      </c>
    </row>
    <row r="5" spans="1:1">
      <c r="A5" s="162">
        <f>IF('Форма 4.10.2 | Т-ТЭ | &gt;=25МВт'!$T$24="",1,0)</f>
        <v>1</v>
      </c>
    </row>
    <row r="6" spans="1:1">
      <c r="A6" s="162">
        <f>IF('Форма 4.10.2 | Т-ТЭ | &gt;=25МВт'!$S$24="",1,0)</f>
        <v>0</v>
      </c>
    </row>
    <row r="7" spans="1:1">
      <c r="A7" s="162">
        <f>IF('Форма 4.10.2 | Т-ТЭ | &gt;=25МВт'!$U$24="",1,0)</f>
        <v>0</v>
      </c>
    </row>
    <row r="8" spans="1:1">
      <c r="A8" s="162">
        <f>IF('Форма 4.10.2 | Т-ТЭ | ТСО'!$O$22="",1,0)</f>
        <v>1</v>
      </c>
    </row>
    <row r="9" spans="1:1">
      <c r="A9" s="162">
        <f>IF('Форма 4.10.2 | Т-ТЭ | ТСО'!$O$23="",1,0)</f>
        <v>1</v>
      </c>
    </row>
    <row r="10" spans="1:1">
      <c r="A10" s="162">
        <f>IF('Форма 4.10.2 | Т-ТЭ | ТСО'!$M$24="",1,0)</f>
        <v>1</v>
      </c>
    </row>
    <row r="11" spans="1:1">
      <c r="A11" s="162">
        <f>IF('Форма 4.10.2 | Т-ТЭ | ТСО'!$R$24="",1,0)</f>
        <v>1</v>
      </c>
    </row>
    <row r="12" spans="1:1">
      <c r="A12" s="162">
        <f>IF('Форма 4.10.2 | Т-ТЭ | ТСО'!$T$24="",1,0)</f>
        <v>1</v>
      </c>
    </row>
    <row r="13" spans="1:1">
      <c r="A13" s="162">
        <f>IF('Форма 4.10.2 | Т-ТЭ | ТСО'!$S$24="",1,0)</f>
        <v>0</v>
      </c>
    </row>
    <row r="14" spans="1:1">
      <c r="A14" s="162">
        <f>IF('Форма 4.10.2 | Т-ТЭ | ТСО'!$U$24="",1,0)</f>
        <v>0</v>
      </c>
    </row>
    <row r="15" spans="1:1">
      <c r="A15" s="162">
        <f>IF('Форма 4.10.2 | Т-ТЭ | потр'!$O$22="",1,0)</f>
        <v>0</v>
      </c>
    </row>
    <row r="16" spans="1:1">
      <c r="A16" s="162">
        <f>IF('Форма 4.10.2 | Т-ТЭ | потр'!$O$23="",1,0)</f>
        <v>0</v>
      </c>
    </row>
    <row r="17" spans="1:1">
      <c r="A17" s="162">
        <f>IF('Форма 4.10.2 | Т-ТЭ | потр'!$M$24="",1,0)</f>
        <v>0</v>
      </c>
    </row>
    <row r="18" spans="1:1">
      <c r="A18" s="162">
        <f>IF('Форма 4.10.2 | Т-ТЭ | потр'!$R$24="",1,0)</f>
        <v>0</v>
      </c>
    </row>
    <row r="19" spans="1:1">
      <c r="A19" s="162">
        <f>IF('Форма 4.10.2 | Т-ТЭ | потр'!$T$24="",1,0)</f>
        <v>0</v>
      </c>
    </row>
    <row r="20" spans="1:1">
      <c r="A20" s="162">
        <f>IF('Форма 4.10.2 | Т-ТЭ | потр'!$S$24="",1,0)</f>
        <v>0</v>
      </c>
    </row>
    <row r="21" spans="1:1">
      <c r="A21" s="162">
        <f>IF('Форма 4.10.2 | Т-ТЭ | потр'!$U$24="",1,0)</f>
        <v>0</v>
      </c>
    </row>
    <row r="22" spans="1:1">
      <c r="A22" s="162">
        <f>IF('Форма 4.10.2 | Т-ТЭ | предел'!$O$24="",1,0)</f>
        <v>1</v>
      </c>
    </row>
    <row r="23" spans="1:1">
      <c r="A23" s="162">
        <f>IF('Форма 4.10.2 | Т-ТЭ | предел'!$O$25="",1,0)</f>
        <v>1</v>
      </c>
    </row>
    <row r="24" spans="1:1">
      <c r="A24" s="162">
        <f>IF('Форма 4.10.2 | Т-ТЭ | предел'!$M$26="",1,0)</f>
        <v>1</v>
      </c>
    </row>
    <row r="25" spans="1:1">
      <c r="A25" s="162">
        <f>IF('Форма 4.10.2 | Т-ТЭ | предел'!$R$26="",1,0)</f>
        <v>1</v>
      </c>
    </row>
    <row r="26" spans="1:1">
      <c r="A26" s="162">
        <f>IF('Форма 4.10.2 | Т-ТЭ | предел'!$T$26="",1,0)</f>
        <v>1</v>
      </c>
    </row>
    <row r="27" spans="1:1">
      <c r="A27" s="162">
        <f>IF('Форма 4.10.2 | Т-ТЭ | предел'!$S$26="",1,0)</f>
        <v>0</v>
      </c>
    </row>
    <row r="28" spans="1:1">
      <c r="A28" s="162">
        <f>IF('Форма 4.10.2 | Т-ТЭ | предел'!$U$26="",1,0)</f>
        <v>0</v>
      </c>
    </row>
    <row r="29" spans="1:1">
      <c r="A29" s="162">
        <f>IF('Форма 4.10.2 | Т-ТЭ | индикат'!$O$7="",1,0)</f>
        <v>1</v>
      </c>
    </row>
    <row r="30" spans="1:1">
      <c r="A30" s="162">
        <f>IF('Форма 4.10.2 | Т-ТЭ | индикат'!$O$24="",1,0)</f>
        <v>1</v>
      </c>
    </row>
    <row r="31" spans="1:1">
      <c r="A31" s="162">
        <f>IF('Форма 4.10.2 | Т-ТЭ | индикат'!$O$25="",1,0)</f>
        <v>1</v>
      </c>
    </row>
    <row r="32" spans="1:1">
      <c r="A32" s="162">
        <f>IF('Форма 4.10.2 | Т-ТЭ | индикат'!$M$26="",1,0)</f>
        <v>1</v>
      </c>
    </row>
    <row r="33" spans="1:1">
      <c r="A33" s="162">
        <f>IF('Форма 4.10.2 | Т-ТЭ | индикат'!$R$26="",1,0)</f>
        <v>1</v>
      </c>
    </row>
    <row r="34" spans="1:1">
      <c r="A34" s="162">
        <f>IF('Форма 4.10.2 | Т-ТЭ | индикат'!$T$26="",1,0)</f>
        <v>1</v>
      </c>
    </row>
    <row r="35" spans="1:1">
      <c r="A35" s="162">
        <f>IF('Форма 4.10.2 | Т-ТЭ | индикат'!$S$26="",1,0)</f>
        <v>0</v>
      </c>
    </row>
    <row r="36" spans="1:1">
      <c r="A36" s="162">
        <f>IF('Форма 4.10.2 | Т-ТЭ | индикат'!$U$26="",1,0)</f>
        <v>0</v>
      </c>
    </row>
    <row r="37" spans="1:1">
      <c r="A37" s="162">
        <f>IF('Форма 4.10.2 | Резерв мощности'!$O$22="",1,0)</f>
        <v>1</v>
      </c>
    </row>
    <row r="38" spans="1:1">
      <c r="A38" s="162">
        <f>IF('Форма 4.10.2 | Резерв мощности'!$O$23="",1,0)</f>
        <v>1</v>
      </c>
    </row>
    <row r="39" spans="1:1">
      <c r="A39" s="162">
        <f>IF('Форма 4.10.2 | Резерв мощности'!$M$24="",1,0)</f>
        <v>1</v>
      </c>
    </row>
    <row r="40" spans="1:1">
      <c r="A40" s="162">
        <f>IF('Форма 4.10.2 | Резерв мощности'!$O$24="",1,0)</f>
        <v>1</v>
      </c>
    </row>
    <row r="41" spans="1:1">
      <c r="A41" s="162">
        <f>IF('Форма 4.10.2 | Резерв мощности'!$R$24="",1,0)</f>
        <v>1</v>
      </c>
    </row>
    <row r="42" spans="1:1">
      <c r="A42" s="162">
        <f>IF('Форма 4.10.2 | Резерв мощности'!$T$24="",1,0)</f>
        <v>1</v>
      </c>
    </row>
    <row r="43" spans="1:1">
      <c r="A43" s="162">
        <f>IF('Форма 4.10.2 | Резерв мощности'!$S$24="",1,0)</f>
        <v>0</v>
      </c>
    </row>
    <row r="44" spans="1:1">
      <c r="A44" s="162">
        <f>IF('Форма 4.10.2 | Резерв мощности'!$U$24="",1,0)</f>
        <v>0</v>
      </c>
    </row>
    <row r="45" spans="1:1">
      <c r="A45" s="162">
        <f>IF('Форма 4.10.3 | Т-ТН'!$O$23="",1,0)</f>
        <v>1</v>
      </c>
    </row>
    <row r="46" spans="1:1">
      <c r="A46" s="162">
        <f>IF('Форма 4.10.3 | Т-ТН'!$M$24="",1,0)</f>
        <v>1</v>
      </c>
    </row>
    <row r="47" spans="1:1">
      <c r="A47" s="162">
        <f>IF('Форма 4.10.3 | Т-ТН'!$R$24="",1,0)</f>
        <v>1</v>
      </c>
    </row>
    <row r="48" spans="1:1">
      <c r="A48" s="162">
        <f>IF('Форма 4.10.3 | Т-ТН'!$T$24="",1,0)</f>
        <v>1</v>
      </c>
    </row>
    <row r="49" spans="1:1">
      <c r="A49" s="162">
        <f>IF('Форма 4.10.3 | Т-ТН'!$S$24="",1,0)</f>
        <v>0</v>
      </c>
    </row>
    <row r="50" spans="1:1">
      <c r="A50" s="162">
        <f>IF('Форма 4.10.3 | Т-ТН'!$U$24="",1,0)</f>
        <v>0</v>
      </c>
    </row>
    <row r="51" spans="1:1">
      <c r="A51" s="162">
        <f>IF('Форма 4.10.3 | Т-передача ТЭ'!$O$23="",1,0)</f>
        <v>1</v>
      </c>
    </row>
    <row r="52" spans="1:1">
      <c r="A52" s="162">
        <f>IF('Форма 4.10.3 | Т-передача ТЭ'!$M$24="",1,0)</f>
        <v>1</v>
      </c>
    </row>
    <row r="53" spans="1:1">
      <c r="A53" s="162">
        <f>IF('Форма 4.10.3 | Т-передача ТЭ'!$R$24="",1,0)</f>
        <v>1</v>
      </c>
    </row>
    <row r="54" spans="1:1">
      <c r="A54" s="162">
        <f>IF('Форма 4.10.3 | Т-передача ТЭ'!$T$24="",1,0)</f>
        <v>1</v>
      </c>
    </row>
    <row r="55" spans="1:1">
      <c r="A55" s="162">
        <f>IF('Форма 4.10.3 | Т-передача ТЭ'!$S$24="",1,0)</f>
        <v>0</v>
      </c>
    </row>
    <row r="56" spans="1:1">
      <c r="A56" s="162">
        <f>IF('Форма 4.10.3 | Т-передача ТЭ'!$U$24="",1,0)</f>
        <v>0</v>
      </c>
    </row>
    <row r="57" spans="1:1">
      <c r="A57" s="162">
        <f>IF('Форма 4.10.3 | Т-передача ТН'!$O$23="",1,0)</f>
        <v>1</v>
      </c>
    </row>
    <row r="58" spans="1:1">
      <c r="A58" s="162">
        <f>IF('Форма 4.10.3 | Т-передача ТН'!$M$24="",1,0)</f>
        <v>1</v>
      </c>
    </row>
    <row r="59" spans="1:1">
      <c r="A59" s="162">
        <f>IF('Форма 4.10.3 | Т-передача ТН'!$R$24="",1,0)</f>
        <v>1</v>
      </c>
    </row>
    <row r="60" spans="1:1">
      <c r="A60" s="162">
        <f>IF('Форма 4.10.3 | Т-передача ТН'!$T$24="",1,0)</f>
        <v>1</v>
      </c>
    </row>
    <row r="61" spans="1:1">
      <c r="A61" s="162">
        <f>IF('Форма 4.10.3 | Т-передача ТН'!$S$24="",1,0)</f>
        <v>0</v>
      </c>
    </row>
    <row r="62" spans="1:1">
      <c r="A62" s="162">
        <f>IF('Форма 4.10.3 | Т-передача ТН'!$U$24="",1,0)</f>
        <v>0</v>
      </c>
    </row>
    <row r="63" spans="1:1">
      <c r="A63" s="162">
        <f>IF('Форма 4.10.4 | Т-гор.вода'!$O$23="",1,0)</f>
        <v>1</v>
      </c>
    </row>
    <row r="64" spans="1:1">
      <c r="A64" s="162">
        <f>IF('Форма 4.10.4 | Т-гор.вода'!$M$24="",1,0)</f>
        <v>0</v>
      </c>
    </row>
    <row r="65" spans="1:1">
      <c r="A65" s="162">
        <f>IF('Форма 4.10.4 | Т-гор.вода'!$W$24="",1,0)</f>
        <v>1</v>
      </c>
    </row>
    <row r="66" spans="1:1">
      <c r="A66" s="162">
        <f>IF('Форма 4.10.4 | Т-гор.вода'!$Y$24="",1,0)</f>
        <v>1</v>
      </c>
    </row>
    <row r="67" spans="1:1">
      <c r="A67" s="162">
        <f>IF('Форма 4.10.4 | Т-гор.вода'!$M$25="",1,0)</f>
        <v>1</v>
      </c>
    </row>
    <row r="68" spans="1:1">
      <c r="A68" s="162">
        <f>IF('Форма 4.10.4 | Т-гор.вода'!$X$24="",1,0)</f>
        <v>0</v>
      </c>
    </row>
    <row r="69" spans="1:1">
      <c r="A69" s="162">
        <f>IF('Форма 4.10.4 | Т-гор.вода'!$Z$24="",1,0)</f>
        <v>0</v>
      </c>
    </row>
    <row r="70" spans="1:1">
      <c r="A70" s="162">
        <f>IF('Форма 4.10.5 | Т-подкл'!$AB$23="",1,0)</f>
        <v>1</v>
      </c>
    </row>
    <row r="71" spans="1:1">
      <c r="A71" s="162">
        <f>IF('Форма 4.10.5 | Т-подкл'!$AD$23="",1,0)</f>
        <v>1</v>
      </c>
    </row>
    <row r="72" spans="1:1">
      <c r="A72" s="162">
        <f>IF('Форма 4.10.5 | Т-подкл'!$N$23="",1,0)</f>
        <v>0</v>
      </c>
    </row>
    <row r="73" spans="1:1">
      <c r="A73" s="162">
        <f>IF('Форма 4.10.5 | Т-подкл'!$R$23="",1,0)</f>
        <v>0</v>
      </c>
    </row>
    <row r="74" spans="1:1">
      <c r="A74" s="162">
        <f>IF('Форма 4.10.5 | Т-подкл'!$V$23="",1,0)</f>
        <v>0</v>
      </c>
    </row>
    <row r="75" spans="1:1">
      <c r="A75" s="162">
        <f>IF('Форма 4.10.5 | Т-подкл'!$AC$23="",1,0)</f>
        <v>0</v>
      </c>
    </row>
    <row r="76" spans="1:1">
      <c r="A76" s="162">
        <f>IF('Форма 4.10.5 | Т-подкл'!$AE$23="",1,0)</f>
        <v>0</v>
      </c>
    </row>
    <row r="77" spans="1:1">
      <c r="A77" s="162">
        <f>IF('Форма 4.10.6 | Т-подкл(инд)'!$M$23="",1,0)</f>
        <v>1</v>
      </c>
    </row>
    <row r="78" spans="1:1">
      <c r="A78" s="162">
        <f>IF('Форма 4.10.6 | Т-подкл(инд)'!$P$23="",1,0)</f>
        <v>1</v>
      </c>
    </row>
    <row r="79" spans="1:1">
      <c r="A79" s="162">
        <f>IF('Форма 4.10.6 | Т-подкл(инд)'!$S$23="",1,0)</f>
        <v>1</v>
      </c>
    </row>
    <row r="80" spans="1:1">
      <c r="A80" s="162">
        <f>IF('Форма 4.10.6 | Т-подкл(инд)'!$T$23="",1,0)</f>
        <v>0</v>
      </c>
    </row>
    <row r="81" spans="1:1">
      <c r="A81" s="162">
        <f>IF('Форма 4.10.6 | Т-подкл(инд)'!$V$23="",1,0)</f>
        <v>0</v>
      </c>
    </row>
    <row r="82" spans="1:1">
      <c r="A82" s="162">
        <f>IF('Форма 4.9'!$F$10="",1,0)</f>
        <v>1</v>
      </c>
    </row>
    <row r="83" spans="1:1">
      <c r="A83" s="162">
        <f>IF('Форма 4.9'!$G$10="",1,0)</f>
        <v>1</v>
      </c>
    </row>
    <row r="84" spans="1:1">
      <c r="A84" s="162">
        <f>IF('Форма 4.9'!$F$11="",1,0)</f>
        <v>1</v>
      </c>
    </row>
    <row r="85" spans="1:1">
      <c r="A85" s="162">
        <f>IF('Форма 4.9'!$G$11="",1,0)</f>
        <v>1</v>
      </c>
    </row>
    <row r="86" spans="1:1">
      <c r="A86" s="162">
        <f>IF('Форма 4.9'!$F$12="",1,0)</f>
        <v>1</v>
      </c>
    </row>
    <row r="87" spans="1:1">
      <c r="A87" s="162">
        <f>IF('Форма 4.9'!$G$12="",1,0)</f>
        <v>1</v>
      </c>
    </row>
    <row r="88" spans="1:1">
      <c r="A88" s="162">
        <f>IF('Форма 4.9'!$F$13="",1,0)</f>
        <v>1</v>
      </c>
    </row>
    <row r="89" spans="1:1">
      <c r="A89" s="162">
        <f>IF('Форма 4.9'!$G$13="",1,0)</f>
        <v>1</v>
      </c>
    </row>
    <row r="90" spans="1:1">
      <c r="A90" s="162">
        <f>IF('Форма 4.10.1'!$J$15="",1,0)</f>
        <v>0</v>
      </c>
    </row>
    <row r="91" spans="1:1">
      <c r="A91" s="162">
        <f>IF('Форма 4.10.1'!$H$17="",1,0)</f>
        <v>0</v>
      </c>
    </row>
    <row r="92" spans="1:1">
      <c r="A92" s="162">
        <f>IF('Форма 4.10.1'!$I$17="",1,0)</f>
        <v>0</v>
      </c>
    </row>
    <row r="93" spans="1:1">
      <c r="A93" s="162">
        <f>IF('Форма 4.10.1'!$J$17="",1,0)</f>
        <v>0</v>
      </c>
    </row>
    <row r="94" spans="1:1">
      <c r="A94" s="162">
        <f>IF('Форма 4.10.1'!$H$22="",1,0)</f>
        <v>0</v>
      </c>
    </row>
    <row r="95" spans="1:1">
      <c r="A95" s="162">
        <f>IF('Форма 4.10.1'!$I$22="",1,0)</f>
        <v>0</v>
      </c>
    </row>
    <row r="96" spans="1:1">
      <c r="A96" s="162">
        <f>IF('Форма 4.10.1'!$J$22="",1,0)</f>
        <v>0</v>
      </c>
    </row>
    <row r="97" spans="1:1">
      <c r="A97" s="162">
        <f>IF('Форма 4.10.1'!$H$25="",1,0)</f>
        <v>0</v>
      </c>
    </row>
    <row r="98" spans="1:1">
      <c r="A98" s="162">
        <f>IF('Форма 4.10.1'!$I$25="",1,0)</f>
        <v>0</v>
      </c>
    </row>
    <row r="99" spans="1:1">
      <c r="A99" s="162">
        <f>IF('Форма 4.10.1'!$J$25="",1,0)</f>
        <v>0</v>
      </c>
    </row>
    <row r="100" spans="1:1">
      <c r="A100" s="162">
        <f>IF('Форма 4.10.1'!$H$28="",1,0)</f>
        <v>0</v>
      </c>
    </row>
    <row r="101" spans="1:1">
      <c r="A101" s="162">
        <f>IF('Форма 4.10.1'!$I$28="",1,0)</f>
        <v>0</v>
      </c>
    </row>
    <row r="102" spans="1:1">
      <c r="A102" s="162">
        <f>IF('Форма 4.10.1'!$J$28="",1,0)</f>
        <v>0</v>
      </c>
    </row>
    <row r="103" spans="1:1">
      <c r="A103" s="162">
        <f>IF('Форма 4.10.1'!$H$31="",1,0)</f>
        <v>0</v>
      </c>
    </row>
    <row r="104" spans="1:1">
      <c r="A104" s="162">
        <f>IF('Форма 4.10.1'!$I$31="",1,0)</f>
        <v>0</v>
      </c>
    </row>
    <row r="105" spans="1:1">
      <c r="A105" s="162">
        <f>IF('Форма 4.10.1'!$J$31="",1,0)</f>
        <v>0</v>
      </c>
    </row>
    <row r="106" spans="1:1">
      <c r="A106" s="162">
        <f>IF('Форма 1.0.2'!$E$12="",1,0)</f>
        <v>1</v>
      </c>
    </row>
    <row r="107" spans="1:1">
      <c r="A107" s="162">
        <f>IF('Форма 1.0.2'!$F$12="",1,0)</f>
        <v>1</v>
      </c>
    </row>
    <row r="108" spans="1:1">
      <c r="A108" s="162">
        <f>IF('Форма 1.0.2'!$G$12="",1,0)</f>
        <v>1</v>
      </c>
    </row>
    <row r="109" spans="1:1">
      <c r="A109" s="162">
        <f>IF('Форма 1.0.2'!$H$12="",1,0)</f>
        <v>1</v>
      </c>
    </row>
    <row r="110" spans="1:1">
      <c r="A110" s="162">
        <f>IF('Форма 1.0.2'!$I$12="",1,0)</f>
        <v>1</v>
      </c>
    </row>
    <row r="111" spans="1:1">
      <c r="A111" s="162">
        <f>IF('Форма 1.0.2'!$J$12="",1,0)</f>
        <v>1</v>
      </c>
    </row>
    <row r="112" spans="1:1">
      <c r="A112" s="162">
        <f>IF('Сведения об изменении'!$E$12="",1,0)</f>
        <v>0</v>
      </c>
    </row>
    <row r="113" spans="1:1">
      <c r="A113" s="162">
        <f>IF('Форма 4.10.6 | Т-подкл(инд)'!$U$23="",1,0)</f>
        <v>1</v>
      </c>
    </row>
    <row r="114" spans="1:1">
      <c r="A114" s="162">
        <f>IF('Форма 4.10.5 | Т-подкл'!$AA$23="",1,0)</f>
        <v>1</v>
      </c>
    </row>
    <row r="115" spans="1:1">
      <c r="A115" s="162">
        <f>IF('Форма 4.10.5 | Т-подкл'!$Z$23="",1,0)</f>
        <v>1</v>
      </c>
    </row>
    <row r="116" spans="1:1">
      <c r="A116" s="162">
        <f>IF(Территории!$E$12="",1,0)</f>
        <v>0</v>
      </c>
    </row>
    <row r="117" spans="1:1">
      <c r="A117" s="162">
        <f>IF('Перечень тарифов'!$E$21="",1,0)</f>
        <v>0</v>
      </c>
    </row>
    <row r="118" spans="1:1">
      <c r="A118" s="162">
        <f>IF('Перечень тарифов'!$F$21="",1,0)</f>
        <v>0</v>
      </c>
    </row>
    <row r="119" spans="1:1">
      <c r="A119" s="162">
        <f>IF('Перечень тарифов'!$G$21="",1,0)</f>
        <v>0</v>
      </c>
    </row>
    <row r="120" spans="1:1">
      <c r="A120" s="162">
        <f>IF('Перечень тарифов'!$K$21="",1,0)</f>
        <v>0</v>
      </c>
    </row>
    <row r="121" spans="1:1">
      <c r="A121" s="162">
        <f>IF('Перечень тарифов'!$O$21="",1,0)</f>
        <v>0</v>
      </c>
    </row>
    <row r="122" spans="1:1">
      <c r="A122" s="162">
        <f>IF('Перечень тарифов'!$S$21="",1,0)</f>
        <v>0</v>
      </c>
    </row>
    <row r="123" spans="1:1">
      <c r="A123" s="162">
        <f>IF('Перечень тарифов'!$N$21="",1,0)</f>
        <v>0</v>
      </c>
    </row>
    <row r="124" spans="1:1">
      <c r="A124" s="162">
        <f>IF('Форма 4.10.2 | Т-ТЭ | потр'!$O$24="",1,0)</f>
        <v>0</v>
      </c>
    </row>
    <row r="125" spans="1:1">
      <c r="A125" s="162">
        <f>IF('Форма 4.10.1'!$K$15="",1,0)</f>
        <v>0</v>
      </c>
    </row>
    <row r="126" spans="1:1">
      <c r="A126" s="162">
        <f>IF('Форма 4.10.1'!$K$20="",1,0)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REESTR_LINK">
    <tabColor indexed="47"/>
  </sheetPr>
  <dimension ref="A1:C3"/>
  <sheetViews>
    <sheetView showGridLines="0" zoomScaleNormal="100" workbookViewId="0"/>
  </sheetViews>
  <sheetFormatPr defaultRowHeight="11.25"/>
  <cols>
    <col min="1" max="16384" width="9.140625" style="590"/>
  </cols>
  <sheetData>
    <row r="1" spans="1:3">
      <c r="A1" s="590" t="s">
        <v>489</v>
      </c>
      <c r="B1" s="590" t="s">
        <v>490</v>
      </c>
      <c r="C1" s="590" t="s">
        <v>66</v>
      </c>
    </row>
    <row r="2" spans="1:3">
      <c r="A2" s="590">
        <v>4189678</v>
      </c>
      <c r="B2" s="590" t="s">
        <v>1263</v>
      </c>
      <c r="C2" s="590" t="s">
        <v>1264</v>
      </c>
    </row>
    <row r="3" spans="1:3">
      <c r="A3" s="590">
        <v>4190415</v>
      </c>
      <c r="B3" s="590" t="s">
        <v>1265</v>
      </c>
      <c r="C3" s="590" t="s">
        <v>1264</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REESTR_DS">
    <tabColor rgb="FFFFCC99"/>
  </sheetPr>
  <dimension ref="B3:B6"/>
  <sheetViews>
    <sheetView showGridLines="0" zoomScaleNormal="100" workbookViewId="0"/>
  </sheetViews>
  <sheetFormatPr defaultRowHeight="11.25"/>
  <cols>
    <col min="1" max="1" width="9.140625" style="223"/>
    <col min="2" max="2" width="66" style="223" customWidth="1"/>
    <col min="3" max="16384" width="9.140625" style="223"/>
  </cols>
  <sheetData>
    <row r="3" spans="2:2">
      <c r="B3" s="285" t="s">
        <v>1565</v>
      </c>
    </row>
    <row r="4" spans="2:2">
      <c r="B4" s="285" t="s">
        <v>493</v>
      </c>
    </row>
    <row r="5" spans="2:2">
      <c r="B5" s="285" t="s">
        <v>494</v>
      </c>
    </row>
    <row r="6" spans="2:2">
      <c r="B6" s="285" t="s">
        <v>495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frmRezimChoose">
    <tabColor indexed="47"/>
  </sheetPr>
  <dimension ref="A1"/>
  <sheetViews>
    <sheetView showGridLines="0" zoomScaleNormal="85" workbookViewId="0"/>
  </sheetViews>
  <sheetFormatPr defaultRowHeight="11.25"/>
  <cols>
    <col min="1" max="16384" width="9.140625" style="153"/>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modSheetMain">
    <tabColor rgb="FFFFCC99"/>
  </sheetPr>
  <dimension ref="A1:E8"/>
  <sheetViews>
    <sheetView showGridLines="0" zoomScaleNormal="100" workbookViewId="0"/>
  </sheetViews>
  <sheetFormatPr defaultRowHeight="15"/>
  <cols>
    <col min="1" max="1" width="38.42578125" style="195" customWidth="1"/>
    <col min="2" max="16384" width="9.140625" style="195"/>
  </cols>
  <sheetData>
    <row r="1" spans="1:5">
      <c r="A1" s="196" t="s">
        <v>390</v>
      </c>
      <c r="B1" s="196" t="s">
        <v>391</v>
      </c>
      <c r="C1" s="196"/>
      <c r="D1" s="196"/>
      <c r="E1" s="196"/>
    </row>
    <row r="2" spans="1:5">
      <c r="A2" s="196"/>
      <c r="B2" s="196"/>
      <c r="C2" s="196"/>
      <c r="D2" s="196"/>
      <c r="E2" s="196"/>
    </row>
    <row r="3" spans="1:5">
      <c r="A3" s="196"/>
      <c r="B3" s="196"/>
      <c r="C3" s="196"/>
      <c r="D3" s="196"/>
      <c r="E3" s="196"/>
    </row>
    <row r="4" spans="1:5">
      <c r="A4" s="196"/>
      <c r="B4" s="196"/>
      <c r="C4" s="196"/>
      <c r="D4" s="196"/>
      <c r="E4" s="196"/>
    </row>
    <row r="5" spans="1:5">
      <c r="A5" s="196"/>
      <c r="B5" s="196"/>
      <c r="C5" s="196"/>
      <c r="D5" s="196"/>
      <c r="E5" s="196"/>
    </row>
    <row r="6" spans="1:5">
      <c r="A6" s="196"/>
      <c r="B6" s="196"/>
      <c r="C6" s="196"/>
      <c r="D6" s="196"/>
      <c r="E6" s="196"/>
    </row>
    <row r="7" spans="1:5">
      <c r="A7" s="196"/>
      <c r="B7" s="196"/>
      <c r="C7" s="196"/>
      <c r="D7" s="196"/>
      <c r="E7" s="196"/>
    </row>
    <row r="8" spans="1:5">
      <c r="A8" s="196"/>
      <c r="B8" s="196"/>
      <c r="C8" s="196"/>
      <c r="D8" s="196"/>
      <c r="E8" s="196"/>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1">
    <tabColor rgb="FFCCCCFF"/>
    <pageSetUpPr fitToPage="1"/>
  </sheetPr>
  <dimension ref="A1:IV20"/>
  <sheetViews>
    <sheetView showGridLines="0" topLeftCell="C3" zoomScaleNormal="100" workbookViewId="0">
      <selection activeCell="H30" sqref="H30"/>
    </sheetView>
  </sheetViews>
  <sheetFormatPr defaultRowHeight="14.25"/>
  <cols>
    <col min="1" max="1" width="9.140625" style="108" hidden="1" customWidth="1"/>
    <col min="2" max="2" width="9.140625" style="31" hidden="1" customWidth="1"/>
    <col min="3" max="3" width="3.7109375" style="197" customWidth="1"/>
    <col min="4" max="4" width="6.28515625" style="31" customWidth="1"/>
    <col min="5" max="5" width="46.42578125" style="31" customWidth="1"/>
    <col min="6" max="6" width="3.7109375" style="31" customWidth="1"/>
    <col min="7" max="7" width="5.7109375" style="31" customWidth="1"/>
    <col min="8" max="8" width="41.42578125" style="31" bestFit="1" customWidth="1"/>
    <col min="9" max="9" width="3.7109375" style="31" customWidth="1"/>
    <col min="10" max="10" width="5.7109375" style="31" customWidth="1"/>
    <col min="11" max="11" width="32.5703125" style="31" customWidth="1"/>
    <col min="12" max="12" width="14.85546875" style="31" customWidth="1"/>
    <col min="13" max="13" width="3.7109375" style="182" hidden="1" customWidth="1"/>
    <col min="14" max="16" width="9.140625" style="182" hidden="1" customWidth="1"/>
    <col min="17" max="17" width="25.7109375" style="182" hidden="1" customWidth="1"/>
    <col min="18" max="18" width="14.42578125" style="182" hidden="1" customWidth="1"/>
    <col min="19" max="22" width="9.140625" style="288"/>
    <col min="23" max="16384" width="9.140625" style="31"/>
  </cols>
  <sheetData>
    <row r="1" spans="1:256" s="173" customFormat="1" ht="16.5" hidden="1" customHeight="1">
      <c r="C1" s="283"/>
      <c r="H1" s="283"/>
      <c r="I1" s="283"/>
      <c r="J1" s="283"/>
      <c r="K1" s="283" t="s">
        <v>492</v>
      </c>
      <c r="L1" s="290" t="s">
        <v>399</v>
      </c>
      <c r="M1" s="324" t="s">
        <v>491</v>
      </c>
      <c r="N1" s="324"/>
      <c r="O1" s="324"/>
      <c r="P1" s="324"/>
      <c r="Q1" s="324"/>
      <c r="R1" s="324"/>
      <c r="S1" s="324"/>
      <c r="T1" s="324"/>
      <c r="U1" s="324"/>
      <c r="V1" s="324"/>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0"/>
      <c r="BY1" s="290"/>
      <c r="BZ1" s="290"/>
      <c r="CA1" s="290"/>
      <c r="CB1" s="290"/>
      <c r="CC1" s="290"/>
      <c r="CD1" s="290"/>
      <c r="CE1" s="290"/>
      <c r="CF1" s="290"/>
      <c r="CG1" s="290"/>
      <c r="CH1" s="290"/>
      <c r="CI1" s="290"/>
      <c r="CJ1" s="290"/>
      <c r="CK1" s="290"/>
      <c r="CL1" s="290"/>
      <c r="CM1" s="290"/>
      <c r="CN1" s="290"/>
      <c r="CO1" s="290"/>
      <c r="CP1" s="290"/>
      <c r="CQ1" s="290"/>
      <c r="CR1" s="290"/>
      <c r="CS1" s="290"/>
      <c r="CT1" s="290"/>
      <c r="CU1" s="290"/>
      <c r="CV1" s="290"/>
      <c r="CW1" s="290"/>
      <c r="CX1" s="290"/>
      <c r="CY1" s="290"/>
      <c r="CZ1" s="290"/>
      <c r="DA1" s="290"/>
      <c r="DB1" s="290"/>
      <c r="DC1" s="290"/>
      <c r="DD1" s="290"/>
      <c r="DE1" s="290"/>
      <c r="DF1" s="290"/>
      <c r="DG1" s="290"/>
      <c r="DH1" s="290"/>
      <c r="DI1" s="290"/>
      <c r="DJ1" s="290"/>
      <c r="DK1" s="290"/>
      <c r="DL1" s="290"/>
      <c r="DM1" s="290"/>
      <c r="DN1" s="290"/>
      <c r="DO1" s="290"/>
      <c r="DP1" s="290"/>
      <c r="DQ1" s="290"/>
      <c r="DR1" s="290"/>
      <c r="DS1" s="290"/>
      <c r="DT1" s="290"/>
      <c r="DU1" s="290"/>
      <c r="DV1" s="290"/>
      <c r="DW1" s="290"/>
      <c r="DX1" s="290"/>
      <c r="DY1" s="290"/>
      <c r="DZ1" s="290"/>
      <c r="EA1" s="290"/>
      <c r="EB1" s="290"/>
      <c r="EC1" s="290"/>
      <c r="ED1" s="290"/>
      <c r="EE1" s="290"/>
      <c r="EF1" s="290"/>
      <c r="EG1" s="290"/>
      <c r="EH1" s="290"/>
      <c r="EI1" s="290"/>
      <c r="EJ1" s="290"/>
      <c r="EK1" s="290"/>
      <c r="EL1" s="290"/>
      <c r="EM1" s="290"/>
      <c r="EN1" s="290"/>
      <c r="EO1" s="290"/>
      <c r="EP1" s="290"/>
      <c r="EQ1" s="290"/>
      <c r="ER1" s="290"/>
      <c r="ES1" s="290"/>
      <c r="ET1" s="290"/>
      <c r="EU1" s="290"/>
      <c r="EV1" s="290"/>
      <c r="EW1" s="290"/>
      <c r="EX1" s="290"/>
      <c r="EY1" s="290"/>
      <c r="EZ1" s="290"/>
      <c r="FA1" s="290"/>
      <c r="FB1" s="290"/>
      <c r="FC1" s="290"/>
      <c r="FD1" s="290"/>
      <c r="FE1" s="290"/>
      <c r="FF1" s="290"/>
      <c r="FG1" s="290"/>
      <c r="FH1" s="290"/>
      <c r="FI1" s="290"/>
      <c r="FJ1" s="290"/>
      <c r="FK1" s="290"/>
      <c r="FL1" s="290"/>
      <c r="FM1" s="290"/>
      <c r="FN1" s="290"/>
      <c r="FO1" s="290"/>
      <c r="FP1" s="290"/>
      <c r="FQ1" s="290"/>
      <c r="FR1" s="290"/>
      <c r="FS1" s="290"/>
      <c r="FT1" s="290"/>
      <c r="FU1" s="290"/>
      <c r="FV1" s="290"/>
      <c r="FW1" s="290"/>
      <c r="FX1" s="290"/>
      <c r="FY1" s="290"/>
      <c r="FZ1" s="290"/>
      <c r="GA1" s="290"/>
      <c r="GB1" s="290"/>
      <c r="GC1" s="290"/>
      <c r="GD1" s="290"/>
      <c r="GE1" s="290"/>
      <c r="GF1" s="290"/>
      <c r="GG1" s="290"/>
      <c r="GH1" s="290"/>
      <c r="GI1" s="290"/>
      <c r="GJ1" s="290"/>
      <c r="GK1" s="290"/>
      <c r="GL1" s="290"/>
      <c r="GM1" s="290"/>
      <c r="GN1" s="290"/>
      <c r="GO1" s="290"/>
      <c r="GP1" s="290"/>
      <c r="GQ1" s="290"/>
      <c r="GR1" s="290"/>
      <c r="GS1" s="290"/>
      <c r="GT1" s="290"/>
      <c r="GU1" s="290"/>
      <c r="GV1" s="290"/>
      <c r="GW1" s="290"/>
      <c r="GX1" s="290"/>
      <c r="GY1" s="290"/>
      <c r="GZ1" s="290"/>
      <c r="HA1" s="290"/>
      <c r="HB1" s="290"/>
      <c r="HC1" s="290"/>
      <c r="HD1" s="290"/>
      <c r="HE1" s="290"/>
      <c r="HF1" s="290"/>
      <c r="HG1" s="290"/>
      <c r="HH1" s="290"/>
      <c r="HI1" s="290"/>
      <c r="HJ1" s="290"/>
      <c r="HK1" s="290"/>
      <c r="HL1" s="290"/>
      <c r="HM1" s="290"/>
      <c r="HN1" s="290"/>
      <c r="HO1" s="290"/>
      <c r="HP1" s="290"/>
      <c r="HQ1" s="290"/>
      <c r="HR1" s="290"/>
      <c r="HS1" s="290"/>
      <c r="HT1" s="290"/>
      <c r="HU1" s="290"/>
      <c r="HV1" s="290"/>
      <c r="HW1" s="290"/>
      <c r="HX1" s="290"/>
      <c r="HY1" s="290"/>
      <c r="HZ1" s="290"/>
      <c r="IA1" s="290"/>
      <c r="IB1" s="290"/>
      <c r="IC1" s="290"/>
      <c r="ID1" s="290"/>
      <c r="IE1" s="290"/>
      <c r="IF1" s="290"/>
      <c r="IG1" s="290"/>
      <c r="IH1" s="290"/>
      <c r="II1" s="290"/>
      <c r="IJ1" s="290"/>
      <c r="IK1" s="290"/>
      <c r="IL1" s="290"/>
      <c r="IM1" s="290"/>
      <c r="IN1" s="290"/>
      <c r="IO1" s="290"/>
      <c r="IP1" s="290"/>
      <c r="IQ1" s="290"/>
      <c r="IR1" s="290"/>
      <c r="IS1" s="290"/>
      <c r="IT1" s="290"/>
      <c r="IU1" s="290"/>
      <c r="IV1" s="290"/>
    </row>
    <row r="2" spans="1:256" s="294" customFormat="1" ht="16.5" hidden="1" customHeight="1">
      <c r="A2" s="291"/>
      <c r="B2" s="291"/>
      <c r="C2" s="292"/>
      <c r="D2" s="291"/>
      <c r="E2" s="291"/>
      <c r="F2" s="291"/>
      <c r="G2" s="291"/>
      <c r="H2" s="291"/>
      <c r="I2" s="291"/>
      <c r="J2" s="291"/>
      <c r="K2" s="291"/>
      <c r="L2" s="291"/>
      <c r="M2" s="324"/>
      <c r="N2" s="324"/>
      <c r="O2" s="324"/>
      <c r="P2" s="324"/>
      <c r="Q2" s="324"/>
      <c r="R2" s="324"/>
      <c r="S2" s="293"/>
      <c r="T2" s="293"/>
      <c r="U2" s="293"/>
      <c r="V2" s="293"/>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2"/>
      <c r="BL2" s="292"/>
      <c r="BM2" s="292"/>
      <c r="BN2" s="292"/>
      <c r="BO2" s="292"/>
      <c r="BP2" s="292"/>
      <c r="BQ2" s="292"/>
      <c r="BR2" s="292"/>
      <c r="BS2" s="292"/>
      <c r="BT2" s="292"/>
      <c r="BU2" s="292"/>
      <c r="BV2" s="292"/>
      <c r="BW2" s="292"/>
      <c r="BX2" s="292"/>
      <c r="BY2" s="292"/>
      <c r="BZ2" s="292"/>
      <c r="CA2" s="292"/>
      <c r="CB2" s="292"/>
      <c r="CC2" s="292"/>
      <c r="CD2" s="292"/>
      <c r="CE2" s="292"/>
      <c r="CF2" s="292"/>
      <c r="CG2" s="292"/>
      <c r="CH2" s="292"/>
      <c r="CI2" s="292"/>
      <c r="CJ2" s="292"/>
      <c r="CK2" s="292"/>
      <c r="CL2" s="292"/>
      <c r="CM2" s="292"/>
      <c r="CN2" s="292"/>
      <c r="CO2" s="292"/>
      <c r="CP2" s="292"/>
      <c r="CQ2" s="292"/>
      <c r="CR2" s="292"/>
      <c r="CS2" s="292"/>
      <c r="CT2" s="292"/>
      <c r="CU2" s="292"/>
      <c r="CV2" s="292"/>
      <c r="CW2" s="292"/>
      <c r="CX2" s="292"/>
      <c r="CY2" s="292"/>
      <c r="CZ2" s="292"/>
      <c r="DA2" s="292"/>
      <c r="DB2" s="292"/>
      <c r="DC2" s="292"/>
      <c r="DD2" s="292"/>
      <c r="DE2" s="292"/>
      <c r="DF2" s="292"/>
      <c r="DG2" s="292"/>
      <c r="DH2" s="292"/>
      <c r="DI2" s="292"/>
      <c r="DJ2" s="292"/>
      <c r="DK2" s="292"/>
      <c r="DL2" s="292"/>
      <c r="DM2" s="292"/>
      <c r="DN2" s="292"/>
      <c r="DO2" s="292"/>
      <c r="DP2" s="292"/>
      <c r="DQ2" s="292"/>
      <c r="DR2" s="292"/>
      <c r="DS2" s="292"/>
      <c r="DT2" s="292"/>
      <c r="DU2" s="292"/>
      <c r="DV2" s="292"/>
      <c r="DW2" s="292"/>
      <c r="DX2" s="292"/>
      <c r="DY2" s="292"/>
      <c r="DZ2" s="292"/>
      <c r="EA2" s="292"/>
      <c r="EB2" s="292"/>
      <c r="EC2" s="292"/>
      <c r="ED2" s="292"/>
      <c r="EE2" s="292"/>
      <c r="EF2" s="292"/>
      <c r="EG2" s="292"/>
      <c r="EH2" s="292"/>
      <c r="EI2" s="292"/>
      <c r="EJ2" s="292"/>
      <c r="EK2" s="292"/>
      <c r="EL2" s="292"/>
      <c r="EM2" s="292"/>
      <c r="EN2" s="292"/>
      <c r="EO2" s="292"/>
      <c r="EP2" s="292"/>
      <c r="EQ2" s="292"/>
      <c r="ER2" s="292"/>
      <c r="ES2" s="292"/>
      <c r="ET2" s="292"/>
    </row>
    <row r="3" spans="1:256" s="109" customFormat="1" ht="3" customHeight="1">
      <c r="A3" s="108"/>
      <c r="B3" s="31"/>
      <c r="C3" s="197"/>
      <c r="D3" s="31"/>
      <c r="E3" s="31"/>
      <c r="F3" s="31"/>
      <c r="G3" s="31"/>
      <c r="H3" s="31"/>
      <c r="I3" s="31"/>
      <c r="J3" s="31"/>
      <c r="K3" s="31"/>
      <c r="L3" s="198"/>
      <c r="M3" s="182"/>
      <c r="N3" s="182"/>
      <c r="O3" s="182"/>
      <c r="P3" s="182"/>
      <c r="Q3" s="182"/>
      <c r="R3" s="182"/>
      <c r="S3" s="288"/>
      <c r="T3" s="288"/>
      <c r="U3" s="288"/>
      <c r="V3" s="288"/>
    </row>
    <row r="4" spans="1:256" s="109" customFormat="1" ht="22.5">
      <c r="A4" s="108"/>
      <c r="B4" s="31"/>
      <c r="C4" s="197"/>
      <c r="D4" s="620" t="s">
        <v>395</v>
      </c>
      <c r="E4" s="621"/>
      <c r="F4" s="621"/>
      <c r="G4" s="621"/>
      <c r="H4" s="622"/>
      <c r="I4" s="351"/>
      <c r="M4" s="182"/>
      <c r="N4" s="182"/>
      <c r="O4" s="182"/>
      <c r="P4" s="182"/>
      <c r="Q4" s="182"/>
      <c r="R4" s="182"/>
      <c r="S4" s="288"/>
      <c r="T4" s="288"/>
      <c r="U4" s="288"/>
      <c r="V4" s="288"/>
    </row>
    <row r="5" spans="1:256" s="109" customFormat="1" ht="3" hidden="1" customHeight="1">
      <c r="A5" s="108"/>
      <c r="B5" s="31"/>
      <c r="C5" s="197"/>
      <c r="D5" s="31"/>
      <c r="E5" s="31"/>
      <c r="F5" s="31"/>
      <c r="G5" s="31"/>
      <c r="H5" s="199"/>
      <c r="I5" s="199"/>
      <c r="J5" s="199"/>
      <c r="K5" s="199"/>
      <c r="L5" s="200"/>
      <c r="M5" s="182"/>
      <c r="N5" s="182"/>
      <c r="O5" s="182"/>
      <c r="P5" s="182"/>
      <c r="Q5" s="182"/>
      <c r="R5" s="182"/>
      <c r="S5" s="288"/>
      <c r="T5" s="288"/>
      <c r="U5" s="288"/>
      <c r="V5" s="288"/>
    </row>
    <row r="6" spans="1:256" s="109" customFormat="1" ht="20.100000000000001" hidden="1" customHeight="1">
      <c r="A6" s="110"/>
      <c r="B6" s="110"/>
      <c r="C6" s="197"/>
      <c r="D6" s="623"/>
      <c r="E6" s="623"/>
      <c r="F6" s="624" t="s">
        <v>83</v>
      </c>
      <c r="G6" s="624"/>
      <c r="H6" s="199"/>
      <c r="I6" s="199"/>
      <c r="J6" s="201"/>
      <c r="K6" s="202"/>
      <c r="L6" s="202"/>
      <c r="M6" s="182"/>
      <c r="N6" s="182"/>
      <c r="O6" s="182"/>
      <c r="P6" s="182"/>
      <c r="Q6" s="182"/>
      <c r="R6" s="182"/>
      <c r="S6" s="288"/>
      <c r="T6" s="288"/>
      <c r="U6" s="288"/>
      <c r="V6" s="288"/>
    </row>
    <row r="7" spans="1:256" ht="3" customHeight="1"/>
    <row r="8" spans="1:256" s="109" customFormat="1">
      <c r="A8" s="108"/>
      <c r="B8" s="31"/>
      <c r="C8" s="197"/>
      <c r="D8" s="625" t="s">
        <v>15</v>
      </c>
      <c r="E8" s="625"/>
      <c r="F8" s="625" t="s">
        <v>396</v>
      </c>
      <c r="G8" s="625"/>
      <c r="H8" s="625"/>
      <c r="I8" s="626" t="s">
        <v>397</v>
      </c>
      <c r="J8" s="626"/>
      <c r="K8" s="626"/>
      <c r="L8" s="626"/>
      <c r="M8" s="182"/>
      <c r="N8" s="182"/>
      <c r="O8" s="182"/>
      <c r="P8" s="182"/>
      <c r="Q8" s="182"/>
      <c r="R8" s="182"/>
      <c r="S8" s="288"/>
      <c r="T8" s="288"/>
      <c r="U8" s="288"/>
      <c r="V8" s="288"/>
    </row>
    <row r="9" spans="1:256" s="109" customFormat="1" ht="20.25" customHeight="1">
      <c r="A9" s="108"/>
      <c r="B9" s="31"/>
      <c r="C9" s="197"/>
      <c r="D9" s="204" t="s">
        <v>91</v>
      </c>
      <c r="E9" s="204" t="s">
        <v>398</v>
      </c>
      <c r="F9" s="616" t="s">
        <v>91</v>
      </c>
      <c r="G9" s="617"/>
      <c r="H9" s="205" t="s">
        <v>398</v>
      </c>
      <c r="I9" s="618" t="s">
        <v>91</v>
      </c>
      <c r="J9" s="618"/>
      <c r="K9" s="205" t="s">
        <v>398</v>
      </c>
      <c r="L9" s="205" t="s">
        <v>399</v>
      </c>
      <c r="M9" s="182"/>
      <c r="N9" s="182"/>
      <c r="O9" s="182"/>
      <c r="P9" s="182"/>
      <c r="Q9" s="182"/>
      <c r="R9" s="182"/>
      <c r="S9" s="288"/>
      <c r="T9" s="288"/>
      <c r="U9" s="288"/>
      <c r="V9" s="288"/>
    </row>
    <row r="10" spans="1:256" ht="12" customHeight="1">
      <c r="C10" s="213"/>
      <c r="D10" s="286" t="s">
        <v>92</v>
      </c>
      <c r="E10" s="286" t="s">
        <v>48</v>
      </c>
      <c r="F10" s="619" t="s">
        <v>49</v>
      </c>
      <c r="G10" s="619"/>
      <c r="H10" s="286" t="s">
        <v>50</v>
      </c>
      <c r="I10" s="619" t="s">
        <v>67</v>
      </c>
      <c r="J10" s="619"/>
      <c r="K10" s="286" t="s">
        <v>68</v>
      </c>
      <c r="L10" s="286" t="s">
        <v>182</v>
      </c>
      <c r="M10" s="203"/>
      <c r="N10" s="203"/>
      <c r="O10" s="203"/>
      <c r="P10" s="203"/>
      <c r="Q10" s="203"/>
      <c r="R10" s="203"/>
      <c r="S10" s="287"/>
      <c r="T10" s="287"/>
      <c r="U10" s="287"/>
      <c r="V10" s="287"/>
    </row>
    <row r="11" spans="1:256" s="109" customFormat="1" hidden="1">
      <c r="A11" s="31"/>
      <c r="B11" s="31"/>
      <c r="C11" s="197"/>
      <c r="D11" s="206">
        <v>0</v>
      </c>
      <c r="E11" s="207"/>
      <c r="F11" s="141"/>
      <c r="G11" s="141"/>
      <c r="H11" s="208"/>
      <c r="I11" s="209"/>
      <c r="J11" s="141"/>
      <c r="K11" s="208"/>
      <c r="L11" s="210"/>
      <c r="M11" s="327" t="s">
        <v>499</v>
      </c>
      <c r="N11" s="182"/>
      <c r="O11" s="182"/>
      <c r="P11" s="182" t="s">
        <v>497</v>
      </c>
      <c r="Q11" s="182" t="s">
        <v>498</v>
      </c>
      <c r="R11" s="182" t="s">
        <v>562</v>
      </c>
      <c r="S11" s="288"/>
      <c r="T11" s="288"/>
      <c r="U11" s="288"/>
      <c r="V11" s="288"/>
    </row>
    <row r="12" spans="1:256" customFormat="1" ht="0.95" customHeight="1">
      <c r="A12" s="77"/>
      <c r="B12" s="163" t="s">
        <v>403</v>
      </c>
      <c r="C12" s="628"/>
      <c r="D12" s="625">
        <v>1</v>
      </c>
      <c r="E12" s="629" t="s">
        <v>1565</v>
      </c>
      <c r="F12" s="284"/>
      <c r="G12" s="165">
        <v>0</v>
      </c>
      <c r="H12" s="289"/>
      <c r="I12" s="214"/>
      <c r="J12" s="323" t="s">
        <v>496</v>
      </c>
      <c r="K12" s="135"/>
      <c r="L12" s="226"/>
      <c r="M12" s="182">
        <f>mergeValue(H12)</f>
        <v>0</v>
      </c>
      <c r="N12" s="173"/>
      <c r="O12" s="173"/>
      <c r="P12" s="182" t="str">
        <f>IF(ISERROR(MATCH(Q12,MODesc,0)),"n","y")</f>
        <v>y</v>
      </c>
      <c r="Q12" s="173" t="s">
        <v>1565</v>
      </c>
      <c r="R12" s="182" t="str">
        <f>K12&amp;"("&amp;L12&amp;")"</f>
        <v>()</v>
      </c>
      <c r="S12" s="163"/>
      <c r="T12" s="163"/>
      <c r="U12" s="212"/>
      <c r="V12" s="163"/>
      <c r="W12" s="163"/>
      <c r="X12" s="163"/>
      <c r="Y12" s="161"/>
      <c r="Z12" s="161"/>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c r="BB12" s="175"/>
      <c r="BC12" s="175"/>
      <c r="BD12" s="175"/>
      <c r="BE12" s="175"/>
      <c r="BF12" s="175"/>
      <c r="BG12" s="175"/>
      <c r="BH12" s="175"/>
      <c r="BI12" s="175"/>
      <c r="BJ12" s="175"/>
      <c r="BK12" s="175"/>
      <c r="BL12" s="175"/>
      <c r="BM12" s="175"/>
      <c r="BN12" s="175"/>
      <c r="BO12" s="175"/>
      <c r="BP12" s="175"/>
      <c r="BQ12" s="175"/>
      <c r="BR12" s="175"/>
      <c r="BS12" s="175"/>
      <c r="BT12" s="175"/>
      <c r="BU12" s="175"/>
      <c r="BV12" s="161"/>
      <c r="BW12" s="161"/>
      <c r="BX12" s="161"/>
      <c r="BY12" s="161"/>
      <c r="BZ12" s="161"/>
      <c r="CA12" s="161"/>
      <c r="CB12" s="161"/>
      <c r="CC12" s="161"/>
      <c r="CD12" s="161"/>
      <c r="CE12" s="161"/>
    </row>
    <row r="13" spans="1:256" customFormat="1" ht="0.95" customHeight="1">
      <c r="A13" s="77"/>
      <c r="B13" s="163" t="s">
        <v>403</v>
      </c>
      <c r="C13" s="628"/>
      <c r="D13" s="625"/>
      <c r="E13" s="630"/>
      <c r="F13" s="631"/>
      <c r="G13" s="625">
        <v>1</v>
      </c>
      <c r="H13" s="627" t="s">
        <v>838</v>
      </c>
      <c r="I13" s="214"/>
      <c r="J13" s="323" t="s">
        <v>496</v>
      </c>
      <c r="K13" s="135"/>
      <c r="L13" s="226"/>
      <c r="M13" s="182" t="str">
        <f>mergeValue(H13)</f>
        <v>Город Орёл</v>
      </c>
      <c r="N13" s="173"/>
      <c r="O13" s="173"/>
      <c r="P13" s="173"/>
      <c r="Q13" s="173"/>
      <c r="R13" s="182" t="str">
        <f>K13&amp;"("&amp;L13&amp;")"</f>
        <v>()</v>
      </c>
      <c r="S13" s="163"/>
      <c r="T13" s="163"/>
      <c r="U13" s="212"/>
      <c r="V13" s="163"/>
      <c r="W13" s="163"/>
      <c r="X13" s="163"/>
      <c r="Y13" s="161"/>
      <c r="Z13" s="161"/>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5"/>
      <c r="BP13" s="175"/>
      <c r="BQ13" s="175"/>
      <c r="BR13" s="175"/>
      <c r="BS13" s="175"/>
      <c r="BT13" s="175"/>
      <c r="BU13" s="175"/>
      <c r="BV13" s="161"/>
      <c r="BW13" s="161"/>
      <c r="BX13" s="161"/>
      <c r="BY13" s="161"/>
      <c r="BZ13" s="161"/>
      <c r="CA13" s="161"/>
      <c r="CB13" s="161"/>
      <c r="CC13" s="161"/>
      <c r="CD13" s="161"/>
      <c r="CE13" s="161"/>
    </row>
    <row r="14" spans="1:256" customFormat="1" ht="15" customHeight="1">
      <c r="A14" s="77"/>
      <c r="B14" s="163" t="s">
        <v>403</v>
      </c>
      <c r="C14" s="628"/>
      <c r="D14" s="625"/>
      <c r="E14" s="630"/>
      <c r="F14" s="632"/>
      <c r="G14" s="625"/>
      <c r="H14" s="627"/>
      <c r="I14" s="586"/>
      <c r="J14" s="165">
        <v>1</v>
      </c>
      <c r="K14" s="325" t="s">
        <v>838</v>
      </c>
      <c r="L14" s="211" t="s">
        <v>839</v>
      </c>
      <c r="M14" s="182" t="str">
        <f>mergeValue(H14)</f>
        <v>Город Орёл</v>
      </c>
      <c r="N14" s="173"/>
      <c r="O14" s="173"/>
      <c r="P14" s="173"/>
      <c r="Q14" s="173"/>
      <c r="R14" s="182" t="str">
        <f>K14&amp;" ("&amp;L14&amp;")"</f>
        <v>Город Орёл (54701000)</v>
      </c>
      <c r="S14" s="163"/>
      <c r="T14" s="163"/>
      <c r="U14" s="212"/>
      <c r="V14" s="163"/>
      <c r="W14" s="163"/>
      <c r="X14" s="163"/>
      <c r="Y14" s="161"/>
      <c r="Z14" s="161"/>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c r="BJ14" s="175"/>
      <c r="BK14" s="175"/>
      <c r="BL14" s="175"/>
      <c r="BM14" s="175"/>
      <c r="BN14" s="175"/>
      <c r="BO14" s="175"/>
      <c r="BP14" s="175"/>
      <c r="BQ14" s="175"/>
      <c r="BR14" s="175"/>
      <c r="BS14" s="175"/>
      <c r="BT14" s="175"/>
      <c r="BU14" s="175"/>
      <c r="BV14" s="161"/>
      <c r="BW14" s="161"/>
      <c r="BX14" s="161"/>
      <c r="BY14" s="161"/>
      <c r="BZ14" s="161"/>
      <c r="CA14" s="161"/>
      <c r="CB14" s="161"/>
      <c r="CC14" s="161"/>
      <c r="CD14" s="161"/>
      <c r="CE14" s="161"/>
    </row>
    <row r="15" spans="1:256" s="109" customFormat="1" ht="0.95" customHeight="1">
      <c r="A15" s="31"/>
      <c r="B15" s="31" t="s">
        <v>400</v>
      </c>
      <c r="C15" s="197"/>
      <c r="D15" s="214"/>
      <c r="E15" s="174"/>
      <c r="F15" s="216"/>
      <c r="G15" s="216"/>
      <c r="H15" s="216"/>
      <c r="I15" s="216"/>
      <c r="J15" s="216"/>
      <c r="K15" s="216"/>
      <c r="L15" s="217"/>
      <c r="M15" s="327"/>
      <c r="N15" s="182"/>
      <c r="O15" s="182"/>
      <c r="P15" s="182"/>
      <c r="Q15" s="182" t="s">
        <v>18</v>
      </c>
      <c r="R15" s="182"/>
      <c r="S15" s="288"/>
      <c r="T15" s="288"/>
      <c r="U15" s="288"/>
      <c r="V15" s="288"/>
    </row>
    <row r="16" spans="1:256" s="109" customFormat="1" ht="21" customHeight="1">
      <c r="A16" s="108"/>
      <c r="B16" s="31"/>
      <c r="C16" s="197"/>
      <c r="D16" s="218"/>
      <c r="E16" s="218"/>
      <c r="F16" s="218"/>
      <c r="G16" s="218"/>
      <c r="H16" s="218"/>
      <c r="I16" s="218"/>
      <c r="J16" s="218"/>
      <c r="K16" s="218"/>
      <c r="L16" s="218"/>
      <c r="M16" s="182"/>
      <c r="N16" s="182"/>
      <c r="O16" s="182"/>
      <c r="P16" s="182"/>
      <c r="Q16" s="182"/>
      <c r="R16" s="182"/>
      <c r="S16" s="288"/>
      <c r="T16" s="288"/>
      <c r="U16" s="288"/>
      <c r="V16" s="288"/>
    </row>
    <row r="17" spans="1:22" s="109" customFormat="1">
      <c r="A17" s="108"/>
      <c r="B17" s="31"/>
      <c r="C17" s="197"/>
      <c r="D17" s="31"/>
      <c r="E17" s="31"/>
      <c r="F17" s="31"/>
      <c r="G17" s="31"/>
      <c r="H17" s="31"/>
      <c r="I17" s="31"/>
      <c r="J17" s="31"/>
      <c r="K17" s="31"/>
      <c r="L17" s="31"/>
      <c r="M17" s="182"/>
      <c r="N17" s="182"/>
      <c r="O17" s="182"/>
      <c r="P17" s="182"/>
      <c r="Q17" s="182"/>
      <c r="R17" s="182"/>
      <c r="S17" s="288"/>
      <c r="T17" s="288"/>
      <c r="U17" s="288"/>
      <c r="V17" s="288"/>
    </row>
    <row r="18" spans="1:22" s="109" customFormat="1" ht="0.75" customHeight="1">
      <c r="A18" s="108"/>
      <c r="B18" s="31"/>
      <c r="C18" s="197"/>
      <c r="D18" s="31"/>
      <c r="E18" s="31"/>
      <c r="F18" s="31"/>
      <c r="G18" s="31"/>
      <c r="H18" s="31"/>
      <c r="I18" s="31"/>
      <c r="J18" s="31"/>
      <c r="K18" s="31"/>
      <c r="L18" s="31"/>
      <c r="M18" s="182"/>
      <c r="N18" s="182"/>
      <c r="O18" s="182"/>
      <c r="P18" s="182"/>
      <c r="Q18" s="182"/>
      <c r="R18" s="182"/>
      <c r="S18" s="288"/>
      <c r="T18" s="288"/>
      <c r="U18" s="288"/>
      <c r="V18" s="288"/>
    </row>
    <row r="19" spans="1:22" s="220" customFormat="1" ht="10.5">
      <c r="A19" s="219"/>
      <c r="C19" s="221"/>
      <c r="D19" s="222"/>
      <c r="E19" s="222"/>
      <c r="M19" s="182"/>
      <c r="N19" s="182"/>
      <c r="O19" s="182"/>
      <c r="P19" s="182"/>
      <c r="Q19" s="182"/>
      <c r="R19" s="182"/>
      <c r="S19" s="288"/>
      <c r="T19" s="288"/>
      <c r="U19" s="288"/>
      <c r="V19" s="288"/>
    </row>
    <row r="20" spans="1:22" s="220" customFormat="1" ht="10.5">
      <c r="A20" s="219"/>
      <c r="C20" s="221"/>
      <c r="D20" s="222"/>
      <c r="E20" s="222"/>
      <c r="M20" s="182"/>
      <c r="N20" s="182"/>
      <c r="O20" s="182"/>
      <c r="P20" s="182"/>
      <c r="Q20" s="182"/>
      <c r="R20" s="182"/>
      <c r="S20" s="288"/>
      <c r="T20" s="288"/>
      <c r="U20" s="288"/>
      <c r="V20" s="288"/>
    </row>
  </sheetData>
  <sheetProtection algorithmName="SHA-512" hashValue="lnGUchlLzuB+cURgJpJle1hcECfIQr0v9CIbZDGpqyWq80znjscSlZddUAv06VaxqiwuP3Q0YnYDUzFDGCxR5w==" saltValue="VnF4nAZQp7SL+JUTENqlRg==" spinCount="100000" sheet="1" objects="1" scenarios="1" formatColumns="0" formatRows="0"/>
  <mergeCells count="16">
    <mergeCell ref="H13:H14"/>
    <mergeCell ref="C12:C14"/>
    <mergeCell ref="D12:D14"/>
    <mergeCell ref="E12:E14"/>
    <mergeCell ref="F13:F14"/>
    <mergeCell ref="G13:G14"/>
    <mergeCell ref="F9:G9"/>
    <mergeCell ref="I9:J9"/>
    <mergeCell ref="F10:G10"/>
    <mergeCell ref="I10:J10"/>
    <mergeCell ref="D4:H4"/>
    <mergeCell ref="D6:E6"/>
    <mergeCell ref="F6:G6"/>
    <mergeCell ref="D8:E8"/>
    <mergeCell ref="I8:L8"/>
    <mergeCell ref="F8:H8"/>
  </mergeCells>
  <dataValidations count="1">
    <dataValidation type="textLength" operator="lessThanOrEqual" allowBlank="1" showInputMessage="1" showErrorMessage="1" errorTitle="Ошибка" error="Допускается ввод не более 900 символов!" sqref="E12" xr:uid="{3C24F1DC-8042-4DA8-BA41-3353E0B7B570}">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REESTR_VT">
    <tabColor indexed="47"/>
  </sheetPr>
  <dimension ref="A1:B11"/>
  <sheetViews>
    <sheetView showGridLines="0" zoomScaleNormal="100" workbookViewId="0"/>
  </sheetViews>
  <sheetFormatPr defaultRowHeight="11.25"/>
  <cols>
    <col min="1" max="1" width="9.140625" style="590"/>
    <col min="2" max="2" width="65.28515625" style="590" customWidth="1"/>
    <col min="3" max="3" width="41" style="590" customWidth="1"/>
    <col min="4" max="16384" width="9.140625" style="590"/>
  </cols>
  <sheetData>
    <row r="1" spans="1:2">
      <c r="A1" s="590" t="s">
        <v>328</v>
      </c>
      <c r="B1" s="590" t="s">
        <v>329</v>
      </c>
    </row>
    <row r="2" spans="1:2">
      <c r="A2" s="590">
        <v>4213775</v>
      </c>
      <c r="B2" s="590" t="s">
        <v>581</v>
      </c>
    </row>
    <row r="3" spans="1:2">
      <c r="A3" s="590">
        <v>4213784</v>
      </c>
      <c r="B3" s="590" t="s">
        <v>674</v>
      </c>
    </row>
    <row r="4" spans="1:2">
      <c r="A4" s="590">
        <v>4213781</v>
      </c>
      <c r="B4" s="590" t="s">
        <v>673</v>
      </c>
    </row>
    <row r="5" spans="1:2">
      <c r="A5" s="590">
        <v>4213776</v>
      </c>
      <c r="B5" s="590" t="s">
        <v>582</v>
      </c>
    </row>
    <row r="6" spans="1:2">
      <c r="A6" s="590">
        <v>4213777</v>
      </c>
      <c r="B6" s="590" t="s">
        <v>583</v>
      </c>
    </row>
    <row r="7" spans="1:2">
      <c r="A7" s="590">
        <v>4213778</v>
      </c>
      <c r="B7" s="590" t="s">
        <v>584</v>
      </c>
    </row>
    <row r="8" spans="1:2">
      <c r="A8" s="590">
        <v>4213780</v>
      </c>
      <c r="B8" s="590" t="s">
        <v>585</v>
      </c>
    </row>
    <row r="9" spans="1:2">
      <c r="A9" s="590">
        <v>4213779</v>
      </c>
      <c r="B9" s="590" t="s">
        <v>588</v>
      </c>
    </row>
    <row r="10" spans="1:2">
      <c r="A10" s="590">
        <v>4213783</v>
      </c>
      <c r="B10" s="590" t="s">
        <v>587</v>
      </c>
    </row>
    <row r="11" spans="1:2">
      <c r="A11" s="590">
        <v>4213782</v>
      </c>
      <c r="B11" s="590" t="s">
        <v>586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REESTR_VED">
    <tabColor indexed="47"/>
  </sheetPr>
  <dimension ref="A1:B11"/>
  <sheetViews>
    <sheetView showGridLines="0" zoomScaleNormal="100" workbookViewId="0"/>
  </sheetViews>
  <sheetFormatPr defaultRowHeight="11.25"/>
  <cols>
    <col min="1" max="1" width="9.140625" style="590"/>
    <col min="2" max="2" width="65.28515625" style="590" customWidth="1"/>
    <col min="3" max="3" width="41" style="590" customWidth="1"/>
    <col min="4" max="16384" width="9.140625" style="590"/>
  </cols>
  <sheetData>
    <row r="1" spans="1:2">
      <c r="A1" s="590" t="s">
        <v>328</v>
      </c>
      <c r="B1" s="590" t="s">
        <v>330</v>
      </c>
    </row>
    <row r="2" spans="1:2">
      <c r="A2" s="590">
        <v>4190064</v>
      </c>
      <c r="B2" s="590" t="s">
        <v>1253</v>
      </c>
    </row>
    <row r="3" spans="1:2">
      <c r="A3" s="590">
        <v>4190065</v>
      </c>
      <c r="B3" s="590" t="s">
        <v>1254</v>
      </c>
    </row>
    <row r="4" spans="1:2">
      <c r="A4" s="590">
        <v>4190066</v>
      </c>
      <c r="B4" s="590" t="s">
        <v>1255</v>
      </c>
    </row>
    <row r="5" spans="1:2">
      <c r="A5" s="590">
        <v>4190067</v>
      </c>
      <c r="B5" s="590" t="s">
        <v>1256</v>
      </c>
    </row>
    <row r="6" spans="1:2">
      <c r="A6" s="590">
        <v>4190068</v>
      </c>
      <c r="B6" s="590" t="s">
        <v>1257</v>
      </c>
    </row>
    <row r="7" spans="1:2">
      <c r="A7" s="590">
        <v>4190069</v>
      </c>
      <c r="B7" s="590" t="s">
        <v>1258</v>
      </c>
    </row>
    <row r="8" spans="1:2">
      <c r="A8" s="590">
        <v>4190070</v>
      </c>
      <c r="B8" s="590" t="s">
        <v>1259</v>
      </c>
    </row>
    <row r="9" spans="1:2">
      <c r="A9" s="590">
        <v>4190071</v>
      </c>
      <c r="B9" s="590" t="s">
        <v>1260</v>
      </c>
    </row>
    <row r="10" spans="1:2">
      <c r="A10" s="590">
        <v>4190072</v>
      </c>
      <c r="B10" s="590" t="s">
        <v>1261</v>
      </c>
    </row>
    <row r="11" spans="1:2">
      <c r="A11" s="590">
        <v>4190073</v>
      </c>
      <c r="B11" s="590" t="s">
        <v>1262</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modfrmReestrObj">
    <tabColor indexed="47"/>
  </sheetPr>
  <dimension ref="A1"/>
  <sheetViews>
    <sheetView showGridLines="0" zoomScaleNormal="100" workbookViewId="0"/>
  </sheetViews>
  <sheetFormatPr defaultRowHeight="12.75"/>
  <cols>
    <col min="1" max="16384" width="9.140625" style="46"/>
  </cols>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llSheetsInThisWorkbook">
    <tabColor indexed="47"/>
  </sheetPr>
  <dimension ref="A1:B44"/>
  <sheetViews>
    <sheetView showGridLines="0" zoomScaleNormal="100" workbookViewId="0"/>
  </sheetViews>
  <sheetFormatPr defaultRowHeight="11.25"/>
  <cols>
    <col min="1" max="1" width="36.28515625" customWidth="1"/>
    <col min="2" max="2" width="21.140625" customWidth="1"/>
    <col min="3" max="16384" width="9.140625" style="2"/>
  </cols>
  <sheetData>
    <row r="1" spans="1:2">
      <c r="A1" s="3" t="s">
        <v>56</v>
      </c>
      <c r="B1" s="3" t="s">
        <v>57</v>
      </c>
    </row>
    <row r="2" spans="1:2">
      <c r="A2" t="s">
        <v>411</v>
      </c>
      <c r="B2" t="s">
        <v>75</v>
      </c>
    </row>
    <row r="3" spans="1:2">
      <c r="A3" t="s">
        <v>412</v>
      </c>
      <c r="B3" t="s">
        <v>384</v>
      </c>
    </row>
    <row r="4" spans="1:2">
      <c r="A4" t="s">
        <v>413</v>
      </c>
      <c r="B4" t="s">
        <v>58</v>
      </c>
    </row>
    <row r="5" spans="1:2">
      <c r="A5" t="s">
        <v>415</v>
      </c>
      <c r="B5" t="s">
        <v>752</v>
      </c>
    </row>
    <row r="6" spans="1:2">
      <c r="A6" t="s">
        <v>414</v>
      </c>
      <c r="B6" t="s">
        <v>753</v>
      </c>
    </row>
    <row r="7" spans="1:2">
      <c r="A7" t="s">
        <v>653</v>
      </c>
      <c r="B7" t="s">
        <v>554</v>
      </c>
    </row>
    <row r="8" spans="1:2">
      <c r="A8" t="s">
        <v>654</v>
      </c>
      <c r="B8" t="s">
        <v>467</v>
      </c>
    </row>
    <row r="9" spans="1:2">
      <c r="A9" t="s">
        <v>485</v>
      </c>
      <c r="B9" t="s">
        <v>423</v>
      </c>
    </row>
    <row r="10" spans="1:2">
      <c r="A10" t="s">
        <v>416</v>
      </c>
      <c r="B10" t="s">
        <v>424</v>
      </c>
    </row>
    <row r="11" spans="1:2">
      <c r="A11" t="s">
        <v>667</v>
      </c>
      <c r="B11" t="s">
        <v>425</v>
      </c>
    </row>
    <row r="12" spans="1:2">
      <c r="A12" t="s">
        <v>668</v>
      </c>
      <c r="B12" t="s">
        <v>468</v>
      </c>
    </row>
    <row r="13" spans="1:2">
      <c r="A13" t="s">
        <v>655</v>
      </c>
      <c r="B13" t="s">
        <v>426</v>
      </c>
    </row>
    <row r="14" spans="1:2">
      <c r="A14" t="s">
        <v>656</v>
      </c>
      <c r="B14" t="s">
        <v>427</v>
      </c>
    </row>
    <row r="15" spans="1:2">
      <c r="A15" t="s">
        <v>657</v>
      </c>
      <c r="B15" t="s">
        <v>428</v>
      </c>
    </row>
    <row r="16" spans="1:2">
      <c r="A16" t="s">
        <v>658</v>
      </c>
      <c r="B16" t="s">
        <v>333</v>
      </c>
    </row>
    <row r="17" spans="1:2">
      <c r="A17" t="s">
        <v>659</v>
      </c>
      <c r="B17" t="s">
        <v>60</v>
      </c>
    </row>
    <row r="18" spans="1:2">
      <c r="A18" t="s">
        <v>660</v>
      </c>
      <c r="B18" t="s">
        <v>385</v>
      </c>
    </row>
    <row r="19" spans="1:2">
      <c r="A19" t="s">
        <v>661</v>
      </c>
      <c r="B19" t="s">
        <v>437</v>
      </c>
    </row>
    <row r="20" spans="1:2">
      <c r="A20" t="s">
        <v>662</v>
      </c>
      <c r="B20" t="s">
        <v>249</v>
      </c>
    </row>
    <row r="21" spans="1:2">
      <c r="A21" t="s">
        <v>663</v>
      </c>
      <c r="B21" t="s">
        <v>73</v>
      </c>
    </row>
    <row r="22" spans="1:2">
      <c r="A22" t="s">
        <v>664</v>
      </c>
      <c r="B22" t="s">
        <v>62</v>
      </c>
    </row>
    <row r="23" spans="1:2">
      <c r="A23" t="s">
        <v>665</v>
      </c>
      <c r="B23" t="s">
        <v>74</v>
      </c>
    </row>
    <row r="24" spans="1:2">
      <c r="A24" t="s">
        <v>666</v>
      </c>
      <c r="B24" t="s">
        <v>429</v>
      </c>
    </row>
    <row r="25" spans="1:2">
      <c r="A25" t="s">
        <v>574</v>
      </c>
      <c r="B25" t="s">
        <v>72</v>
      </c>
    </row>
    <row r="26" spans="1:2">
      <c r="A26" t="s">
        <v>575</v>
      </c>
      <c r="B26" t="s">
        <v>61</v>
      </c>
    </row>
    <row r="27" spans="1:2">
      <c r="A27" t="s">
        <v>487</v>
      </c>
      <c r="B27" t="s">
        <v>63</v>
      </c>
    </row>
    <row r="28" spans="1:2">
      <c r="A28" t="s">
        <v>418</v>
      </c>
      <c r="B28" t="s">
        <v>383</v>
      </c>
    </row>
    <row r="29" spans="1:2">
      <c r="A29" t="s">
        <v>486</v>
      </c>
      <c r="B29" t="s">
        <v>13</v>
      </c>
    </row>
    <row r="30" spans="1:2">
      <c r="A30" t="s">
        <v>417</v>
      </c>
      <c r="B30" t="s">
        <v>81</v>
      </c>
    </row>
    <row r="31" spans="1:2">
      <c r="A31" t="s">
        <v>563</v>
      </c>
      <c r="B31" t="s">
        <v>14</v>
      </c>
    </row>
    <row r="32" spans="1:2">
      <c r="A32" t="s">
        <v>750</v>
      </c>
      <c r="B32" t="s">
        <v>555</v>
      </c>
    </row>
    <row r="33" spans="1:2">
      <c r="A33" t="s">
        <v>751</v>
      </c>
      <c r="B33" t="s">
        <v>430</v>
      </c>
    </row>
    <row r="34" spans="1:2">
      <c r="A34" t="s">
        <v>419</v>
      </c>
      <c r="B34" t="s">
        <v>179</v>
      </c>
    </row>
    <row r="35" spans="1:2">
      <c r="A35" t="s">
        <v>420</v>
      </c>
      <c r="B35" t="s">
        <v>488</v>
      </c>
    </row>
    <row r="36" spans="1:2">
      <c r="A36" t="s">
        <v>421</v>
      </c>
      <c r="B36" t="s">
        <v>469</v>
      </c>
    </row>
    <row r="37" spans="1:2">
      <c r="A37" t="s">
        <v>422</v>
      </c>
      <c r="B37" t="s">
        <v>334</v>
      </c>
    </row>
    <row r="38" spans="1:2">
      <c r="B38" t="s">
        <v>278</v>
      </c>
    </row>
    <row r="39" spans="1:2">
      <c r="B39" t="s">
        <v>332</v>
      </c>
    </row>
    <row r="40" spans="1:2">
      <c r="B40" t="s">
        <v>198</v>
      </c>
    </row>
    <row r="41" spans="1:2">
      <c r="B41" t="s">
        <v>180</v>
      </c>
    </row>
    <row r="42" spans="1:2">
      <c r="B42" t="s">
        <v>177</v>
      </c>
    </row>
    <row r="43" spans="1:2">
      <c r="B43" t="s">
        <v>220</v>
      </c>
    </row>
    <row r="44" spans="1:2">
      <c r="B44" t="s">
        <v>178</v>
      </c>
    </row>
  </sheetData>
  <sheetProtection formatColumns="0" formatRows="0"/>
  <phoneticPr fontId="9"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SH_et_union_vert">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Region">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3"/>
    </row>
    <row r="2" spans="1:1" ht="12">
      <c r="A2" s="13"/>
    </row>
    <row r="3" spans="1:1" ht="12">
      <c r="A3" s="13"/>
    </row>
    <row r="4" spans="1:1" ht="12">
      <c r="A4" s="13"/>
    </row>
    <row r="5" spans="1:1" ht="12">
      <c r="A5" s="13"/>
    </row>
    <row r="6" spans="1:1" ht="12">
      <c r="A6" s="13"/>
    </row>
    <row r="7" spans="1:1" ht="12">
      <c r="A7" s="13"/>
    </row>
    <row r="8" spans="1:1" ht="12">
      <c r="A8" s="13"/>
    </row>
    <row r="9" spans="1:1" ht="12">
      <c r="A9" s="13"/>
    </row>
    <row r="10" spans="1:1" ht="12">
      <c r="A10" s="13"/>
    </row>
    <row r="11" spans="1:1" ht="12">
      <c r="A11" s="13"/>
    </row>
    <row r="12" spans="1:1" ht="12">
      <c r="A12" s="13"/>
    </row>
    <row r="13" spans="1:1" ht="12">
      <c r="A13" s="13"/>
    </row>
    <row r="14" spans="1:1" ht="12">
      <c r="A14" s="13"/>
    </row>
    <row r="15" spans="1:1" ht="12">
      <c r="A15" s="13"/>
    </row>
    <row r="16" spans="1:1" ht="12">
      <c r="A16" s="13"/>
    </row>
    <row r="17" spans="1:1" ht="12">
      <c r="A17" s="13"/>
    </row>
    <row r="18" spans="1:1" ht="12">
      <c r="A18" s="13"/>
    </row>
    <row r="19" spans="1:1" ht="12">
      <c r="A19" s="13"/>
    </row>
  </sheetData>
  <sheetProtection formatColumns="0" formatRows="0"/>
  <phoneticPr fontId="9"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frmReestr">
    <tabColor indexed="47"/>
  </sheetPr>
  <dimension ref="A1"/>
  <sheetViews>
    <sheetView showGridLines="0" zoomScaleNormal="100" workbookViewId="0"/>
  </sheetViews>
  <sheetFormatPr defaultRowHeight="11.25"/>
  <cols>
    <col min="1" max="16384" width="9.140625" style="14"/>
  </cols>
  <sheetData/>
  <sheetProtection formatColumns="0" formatRows="0"/>
  <phoneticPr fontId="6"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odUpdTemplMain">
    <tabColor indexed="47"/>
  </sheetPr>
  <dimension ref="AA1:AJ1"/>
  <sheetViews>
    <sheetView showGridLines="0" zoomScaleNormal="100" workbookViewId="0"/>
  </sheetViews>
  <sheetFormatPr defaultRowHeight="11.25"/>
  <cols>
    <col min="1" max="26" width="9.140625" style="6"/>
    <col min="27" max="36" width="9.140625" style="7"/>
    <col min="37" max="16384" width="9.140625" style="6"/>
  </cols>
  <sheetData/>
  <sheetProtection formatColumns="0" formatRows="0"/>
  <phoneticPr fontId="1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2">
    <tabColor rgb="FFCCCCFF"/>
  </sheetPr>
  <dimension ref="A1:X40"/>
  <sheetViews>
    <sheetView showGridLines="0" topLeftCell="C4" zoomScaleNormal="100" workbookViewId="0">
      <selection activeCell="N21" sqref="N21:N23"/>
    </sheetView>
  </sheetViews>
  <sheetFormatPr defaultRowHeight="11.25"/>
  <cols>
    <col min="1" max="2" width="3.7109375" style="180" hidden="1" customWidth="1"/>
    <col min="3" max="3" width="3.7109375" style="86" bestFit="1" customWidth="1"/>
    <col min="4" max="4" width="6.140625" style="86" customWidth="1"/>
    <col min="5" max="5" width="50.7109375" style="86" customWidth="1"/>
    <col min="6" max="6" width="33.85546875" style="86" customWidth="1"/>
    <col min="7" max="7" width="8.5703125" style="86" customWidth="1"/>
    <col min="8" max="8" width="3.7109375" style="86" customWidth="1"/>
    <col min="9" max="9" width="5.42578125" style="86" customWidth="1"/>
    <col min="10" max="10" width="47.85546875" style="86" customWidth="1"/>
    <col min="11" max="12" width="3.7109375" style="86" customWidth="1"/>
    <col min="13" max="13" width="5.7109375" style="86" customWidth="1"/>
    <col min="14" max="14" width="28.140625" style="86" customWidth="1"/>
    <col min="15" max="16" width="3.7109375" style="86" customWidth="1"/>
    <col min="17" max="17" width="5.7109375" style="86" customWidth="1"/>
    <col min="18" max="18" width="34.42578125" style="86" customWidth="1"/>
    <col min="19" max="20" width="3.7109375" style="86" customWidth="1"/>
    <col min="21" max="21" width="5.7109375" style="86" customWidth="1"/>
    <col min="22" max="22" width="34.42578125" style="86" customWidth="1"/>
    <col min="23" max="23" width="30.7109375" style="86" customWidth="1"/>
    <col min="24" max="24" width="3.7109375" style="86" customWidth="1"/>
    <col min="25" max="16384" width="9.140625" style="86"/>
  </cols>
  <sheetData>
    <row r="1" spans="1:24" ht="11.25" hidden="1" customHeight="1"/>
    <row r="2" spans="1:24" ht="11.25" hidden="1" customHeight="1"/>
    <row r="3" spans="1:24" ht="11.25" hidden="1" customHeight="1"/>
    <row r="4" spans="1:24" ht="3" customHeight="1"/>
    <row r="5" spans="1:24" s="103" customFormat="1" ht="29.1" customHeight="1">
      <c r="A5" s="181"/>
      <c r="B5" s="181"/>
      <c r="D5" s="620" t="s">
        <v>626</v>
      </c>
      <c r="E5" s="621"/>
      <c r="F5" s="621"/>
      <c r="G5" s="621"/>
      <c r="H5" s="621"/>
      <c r="I5" s="621"/>
      <c r="J5" s="622"/>
      <c r="K5" s="352"/>
      <c r="L5" s="154"/>
      <c r="M5" s="154"/>
      <c r="N5" s="154"/>
      <c r="O5" s="154"/>
      <c r="P5" s="154"/>
      <c r="Q5" s="154"/>
      <c r="R5" s="154"/>
      <c r="S5" s="154"/>
      <c r="T5" s="154"/>
      <c r="U5" s="154"/>
      <c r="V5" s="154"/>
      <c r="W5" s="154"/>
    </row>
    <row r="6" spans="1:24" s="377" customFormat="1" ht="3" customHeight="1">
      <c r="A6" s="183"/>
      <c r="B6" s="183"/>
      <c r="D6" s="636"/>
      <c r="E6" s="637"/>
      <c r="F6" s="637"/>
      <c r="G6" s="637"/>
      <c r="H6" s="637"/>
      <c r="I6" s="637"/>
      <c r="J6" s="638"/>
    </row>
    <row r="7" spans="1:24" s="377" customFormat="1" ht="5.25" hidden="1" customHeight="1">
      <c r="A7" s="183"/>
      <c r="B7" s="183"/>
      <c r="E7" s="639"/>
      <c r="F7" s="639"/>
      <c r="G7" s="635"/>
      <c r="H7" s="635"/>
      <c r="I7" s="635"/>
      <c r="J7" s="635"/>
    </row>
    <row r="8" spans="1:24" s="377" customFormat="1" ht="5.25" hidden="1" customHeight="1">
      <c r="A8" s="183"/>
      <c r="B8" s="183"/>
      <c r="E8" s="639"/>
      <c r="F8" s="639"/>
      <c r="G8" s="635"/>
      <c r="H8" s="635"/>
      <c r="I8" s="635"/>
      <c r="J8" s="635"/>
    </row>
    <row r="9" spans="1:24" s="377" customFormat="1" ht="5.25" hidden="1" customHeight="1">
      <c r="A9" s="183"/>
      <c r="B9" s="183"/>
      <c r="E9" s="639"/>
      <c r="F9" s="639"/>
      <c r="G9" s="635"/>
      <c r="H9" s="635"/>
      <c r="I9" s="635"/>
      <c r="J9" s="635"/>
    </row>
    <row r="10" spans="1:24" s="377" customFormat="1" ht="5.25" hidden="1">
      <c r="A10" s="183"/>
      <c r="B10" s="183"/>
      <c r="E10" s="640"/>
      <c r="F10" s="640"/>
      <c r="G10" s="503"/>
      <c r="H10" s="374"/>
    </row>
    <row r="11" spans="1:24" s="138" customFormat="1" ht="18.75" hidden="1" customHeight="1">
      <c r="A11" s="183"/>
      <c r="B11" s="183"/>
      <c r="D11" s="132"/>
      <c r="E11" s="641" t="s">
        <v>633</v>
      </c>
      <c r="F11" s="641"/>
      <c r="G11" s="588" t="s">
        <v>84</v>
      </c>
      <c r="H11" s="375"/>
      <c r="I11" s="145"/>
      <c r="J11" s="132"/>
      <c r="K11" s="133"/>
      <c r="L11" s="132"/>
      <c r="M11" s="132"/>
      <c r="N11" s="133"/>
      <c r="O11" s="133"/>
      <c r="P11" s="132"/>
      <c r="Q11" s="132"/>
      <c r="R11" s="133"/>
      <c r="S11" s="133"/>
      <c r="T11" s="132"/>
      <c r="U11" s="132"/>
      <c r="V11" s="133"/>
    </row>
    <row r="12" spans="1:24" s="377" customFormat="1" ht="18.75" hidden="1">
      <c r="A12" s="183"/>
      <c r="B12" s="183"/>
      <c r="E12" s="641" t="s">
        <v>634</v>
      </c>
      <c r="F12" s="641"/>
      <c r="G12" s="588" t="s">
        <v>84</v>
      </c>
      <c r="H12" s="375"/>
      <c r="I12" s="374"/>
      <c r="J12" s="376"/>
      <c r="K12" s="373"/>
      <c r="L12" s="373"/>
      <c r="M12" s="373"/>
      <c r="N12" s="372"/>
      <c r="O12" s="373"/>
      <c r="P12" s="373"/>
      <c r="Q12" s="373"/>
      <c r="R12" s="372"/>
      <c r="S12" s="373"/>
      <c r="T12" s="373"/>
      <c r="U12" s="373"/>
      <c r="V12" s="372"/>
    </row>
    <row r="13" spans="1:24" s="377" customFormat="1" ht="5.25" hidden="1" customHeight="1">
      <c r="A13" s="183"/>
      <c r="B13" s="183"/>
      <c r="E13" s="634"/>
      <c r="F13" s="634"/>
      <c r="G13" s="373"/>
      <c r="H13" s="374"/>
      <c r="I13" s="373"/>
      <c r="J13" s="373"/>
      <c r="K13" s="373"/>
      <c r="L13" s="373"/>
      <c r="M13" s="373"/>
      <c r="N13" s="372"/>
      <c r="O13" s="373"/>
      <c r="P13" s="373"/>
      <c r="Q13" s="373"/>
      <c r="R13" s="372"/>
      <c r="S13" s="373"/>
      <c r="T13" s="373"/>
      <c r="U13" s="373"/>
      <c r="V13" s="372"/>
    </row>
    <row r="14" spans="1:24" s="377" customFormat="1" ht="5.25" hidden="1" customHeight="1">
      <c r="A14" s="183"/>
      <c r="B14" s="183"/>
    </row>
    <row r="15" spans="1:24" s="371" customFormat="1" ht="5.25" hidden="1" customHeight="1">
      <c r="A15" s="180"/>
      <c r="B15" s="180"/>
    </row>
    <row r="16" spans="1:24" s="103" customFormat="1" ht="3" customHeight="1">
      <c r="A16" s="181"/>
      <c r="B16" s="181"/>
      <c r="D16" s="255"/>
      <c r="E16" s="255"/>
      <c r="F16" s="255"/>
      <c r="G16" s="255"/>
      <c r="H16" s="255"/>
      <c r="I16" s="255"/>
      <c r="J16" s="255"/>
      <c r="K16" s="255"/>
      <c r="L16" s="255"/>
      <c r="M16" s="255"/>
      <c r="N16" s="255"/>
      <c r="O16" s="255"/>
      <c r="P16" s="255"/>
      <c r="Q16" s="255"/>
      <c r="R16" s="255"/>
      <c r="S16" s="255"/>
      <c r="T16" s="255"/>
      <c r="U16" s="255"/>
      <c r="V16" s="255"/>
      <c r="W16" s="255"/>
      <c r="X16" s="134"/>
    </row>
    <row r="17" spans="1:23" ht="27" customHeight="1">
      <c r="D17" s="633" t="s">
        <v>91</v>
      </c>
      <c r="E17" s="633" t="s">
        <v>296</v>
      </c>
      <c r="F17" s="633" t="s">
        <v>79</v>
      </c>
      <c r="G17" s="633" t="s">
        <v>436</v>
      </c>
      <c r="H17" s="633" t="s">
        <v>91</v>
      </c>
      <c r="I17" s="633"/>
      <c r="J17" s="633" t="s">
        <v>19</v>
      </c>
      <c r="K17" s="645" t="s">
        <v>461</v>
      </c>
      <c r="L17" s="645"/>
      <c r="M17" s="645"/>
      <c r="N17" s="645"/>
      <c r="O17" s="645" t="s">
        <v>624</v>
      </c>
      <c r="P17" s="645"/>
      <c r="Q17" s="645"/>
      <c r="R17" s="645"/>
      <c r="S17" s="645" t="s">
        <v>625</v>
      </c>
      <c r="T17" s="645"/>
      <c r="U17" s="645"/>
      <c r="V17" s="645"/>
      <c r="W17" s="633" t="s">
        <v>243</v>
      </c>
    </row>
    <row r="18" spans="1:23" ht="30.75" customHeight="1">
      <c r="D18" s="633"/>
      <c r="E18" s="633"/>
      <c r="F18" s="633"/>
      <c r="G18" s="633"/>
      <c r="H18" s="633"/>
      <c r="I18" s="633"/>
      <c r="J18" s="633"/>
      <c r="K18" s="98" t="s">
        <v>299</v>
      </c>
      <c r="L18" s="633" t="s">
        <v>91</v>
      </c>
      <c r="M18" s="633"/>
      <c r="N18" s="98" t="s">
        <v>229</v>
      </c>
      <c r="O18" s="98" t="s">
        <v>299</v>
      </c>
      <c r="P18" s="633" t="s">
        <v>91</v>
      </c>
      <c r="Q18" s="633"/>
      <c r="R18" s="98" t="s">
        <v>229</v>
      </c>
      <c r="S18" s="98" t="s">
        <v>299</v>
      </c>
      <c r="T18" s="633" t="s">
        <v>91</v>
      </c>
      <c r="U18" s="633"/>
      <c r="V18" s="98" t="s">
        <v>398</v>
      </c>
      <c r="W18" s="633"/>
    </row>
    <row r="19" spans="1:23" ht="12" customHeight="1">
      <c r="A19" s="331"/>
      <c r="B19" s="331"/>
      <c r="D19" s="35" t="s">
        <v>92</v>
      </c>
      <c r="E19" s="35" t="s">
        <v>48</v>
      </c>
      <c r="F19" s="35" t="s">
        <v>49</v>
      </c>
      <c r="G19" s="35" t="s">
        <v>50</v>
      </c>
      <c r="H19" s="642" t="s">
        <v>67</v>
      </c>
      <c r="I19" s="642"/>
      <c r="J19" s="35" t="s">
        <v>68</v>
      </c>
      <c r="K19" s="35" t="s">
        <v>182</v>
      </c>
      <c r="L19" s="642" t="s">
        <v>183</v>
      </c>
      <c r="M19" s="642"/>
      <c r="N19" s="35" t="s">
        <v>207</v>
      </c>
      <c r="O19" s="35" t="s">
        <v>208</v>
      </c>
      <c r="P19" s="642" t="s">
        <v>209</v>
      </c>
      <c r="Q19" s="642"/>
      <c r="R19" s="35" t="s">
        <v>210</v>
      </c>
      <c r="S19" s="35" t="s">
        <v>209</v>
      </c>
      <c r="T19" s="642" t="s">
        <v>210</v>
      </c>
      <c r="U19" s="642"/>
      <c r="V19" s="35" t="s">
        <v>211</v>
      </c>
      <c r="W19" s="35" t="s">
        <v>212</v>
      </c>
    </row>
    <row r="20" spans="1:23" ht="14.25" hidden="1" customHeight="1">
      <c r="C20" s="253"/>
      <c r="D20" s="261">
        <v>0</v>
      </c>
      <c r="E20" s="328"/>
      <c r="F20" s="328"/>
      <c r="G20" s="104"/>
      <c r="H20" s="261"/>
      <c r="I20" s="261"/>
      <c r="J20" s="189"/>
      <c r="K20" s="104"/>
      <c r="L20" s="189"/>
      <c r="M20" s="189"/>
      <c r="N20" s="329"/>
      <c r="O20" s="104"/>
      <c r="P20" s="189"/>
      <c r="Q20" s="189"/>
      <c r="R20" s="330"/>
      <c r="S20" s="104"/>
      <c r="T20" s="189"/>
      <c r="U20" s="189"/>
      <c r="V20" s="330"/>
      <c r="W20" s="104"/>
    </row>
    <row r="21" spans="1:23" ht="17.100000000000001" customHeight="1">
      <c r="A21" s="176">
        <v>13</v>
      </c>
      <c r="B21" s="86"/>
      <c r="C21" s="253"/>
      <c r="D21" s="646">
        <v>1</v>
      </c>
      <c r="E21" s="652" t="s">
        <v>674</v>
      </c>
      <c r="F21" s="654" t="s">
        <v>1253</v>
      </c>
      <c r="G21" s="657" t="s">
        <v>84</v>
      </c>
      <c r="H21" s="646"/>
      <c r="I21" s="646">
        <v>1</v>
      </c>
      <c r="J21" s="648" t="s">
        <v>1566</v>
      </c>
      <c r="K21" s="661" t="s">
        <v>83</v>
      </c>
      <c r="L21" s="659"/>
      <c r="M21" s="659" t="s">
        <v>92</v>
      </c>
      <c r="N21" s="662" t="s">
        <v>1565</v>
      </c>
      <c r="O21" s="661" t="s">
        <v>84</v>
      </c>
      <c r="P21" s="659"/>
      <c r="Q21" s="659" t="s">
        <v>92</v>
      </c>
      <c r="R21" s="660"/>
      <c r="S21" s="661" t="s">
        <v>84</v>
      </c>
      <c r="T21" s="104"/>
      <c r="U21" s="104" t="s">
        <v>92</v>
      </c>
      <c r="V21" s="587"/>
      <c r="W21" s="251"/>
    </row>
    <row r="22" spans="1:23" ht="17.100000000000001" customHeight="1">
      <c r="A22" s="176"/>
      <c r="B22" s="86"/>
      <c r="C22" s="138"/>
      <c r="D22" s="646"/>
      <c r="E22" s="652"/>
      <c r="F22" s="655"/>
      <c r="G22" s="657"/>
      <c r="H22" s="646"/>
      <c r="I22" s="646"/>
      <c r="J22" s="649"/>
      <c r="K22" s="661"/>
      <c r="L22" s="659"/>
      <c r="M22" s="659"/>
      <c r="N22" s="662"/>
      <c r="O22" s="661"/>
      <c r="P22" s="659"/>
      <c r="Q22" s="659"/>
      <c r="R22" s="660"/>
      <c r="S22" s="661"/>
      <c r="T22" s="535"/>
      <c r="U22" s="100"/>
      <c r="V22" s="101"/>
      <c r="W22" s="102"/>
    </row>
    <row r="23" spans="1:23" ht="17.100000000000001" customHeight="1">
      <c r="A23" s="176"/>
      <c r="B23" s="86"/>
      <c r="C23" s="138"/>
      <c r="D23" s="647"/>
      <c r="E23" s="653"/>
      <c r="F23" s="655"/>
      <c r="G23" s="658"/>
      <c r="H23" s="647"/>
      <c r="I23" s="647"/>
      <c r="J23" s="649"/>
      <c r="K23" s="658"/>
      <c r="L23" s="647"/>
      <c r="M23" s="647"/>
      <c r="N23" s="660"/>
      <c r="O23" s="658"/>
      <c r="P23" s="189"/>
      <c r="Q23" s="100"/>
      <c r="R23" s="101"/>
      <c r="S23" s="485"/>
      <c r="T23" s="485"/>
      <c r="U23" s="485"/>
      <c r="V23" s="485"/>
      <c r="W23" s="102"/>
    </row>
    <row r="24" spans="1:23" ht="15" customHeight="1">
      <c r="A24" s="176"/>
      <c r="B24" s="86"/>
      <c r="C24" s="138"/>
      <c r="D24" s="647"/>
      <c r="E24" s="653"/>
      <c r="F24" s="655"/>
      <c r="G24" s="658"/>
      <c r="H24" s="647"/>
      <c r="I24" s="647"/>
      <c r="J24" s="650"/>
      <c r="K24" s="658"/>
      <c r="L24" s="100"/>
      <c r="M24" s="101"/>
      <c r="N24" s="101"/>
      <c r="O24" s="101"/>
      <c r="P24" s="101"/>
      <c r="Q24" s="101"/>
      <c r="R24" s="101"/>
      <c r="S24" s="485"/>
      <c r="T24" s="485"/>
      <c r="U24" s="485"/>
      <c r="V24" s="485"/>
      <c r="W24" s="102"/>
    </row>
    <row r="25" spans="1:23" ht="15" customHeight="1">
      <c r="A25" s="176"/>
      <c r="B25" s="86"/>
      <c r="C25" s="138"/>
      <c r="D25" s="647"/>
      <c r="E25" s="653"/>
      <c r="F25" s="656"/>
      <c r="G25" s="658"/>
      <c r="H25" s="100"/>
      <c r="I25" s="101"/>
      <c r="J25" s="101"/>
      <c r="K25" s="101"/>
      <c r="L25" s="101"/>
      <c r="M25" s="101"/>
      <c r="N25" s="101"/>
      <c r="O25" s="101"/>
      <c r="P25" s="101"/>
      <c r="Q25" s="101"/>
      <c r="R25" s="101"/>
      <c r="S25" s="485"/>
      <c r="T25" s="485"/>
      <c r="U25" s="485"/>
      <c r="V25" s="485"/>
      <c r="W25" s="102"/>
    </row>
    <row r="26" spans="1:23" ht="17.100000000000001" customHeight="1">
      <c r="D26" s="100"/>
      <c r="E26" s="101"/>
      <c r="F26" s="101"/>
      <c r="G26" s="101"/>
      <c r="H26" s="101"/>
      <c r="I26" s="101"/>
      <c r="J26" s="101"/>
      <c r="K26" s="101"/>
      <c r="L26" s="101"/>
      <c r="M26" s="101"/>
      <c r="N26" s="101"/>
      <c r="O26" s="101"/>
      <c r="P26" s="101"/>
      <c r="Q26" s="101"/>
      <c r="R26" s="101"/>
      <c r="S26" s="101"/>
      <c r="T26" s="101"/>
      <c r="U26" s="101"/>
      <c r="V26" s="101"/>
      <c r="W26" s="102"/>
    </row>
    <row r="27" spans="1:23" ht="3" customHeight="1"/>
    <row r="28" spans="1:23" ht="11.25" hidden="1" customHeight="1"/>
    <row r="29" spans="1:23" ht="0.95" customHeight="1"/>
    <row r="30" spans="1:23" ht="23.25" customHeight="1"/>
    <row r="31" spans="1:23" ht="3" customHeight="1"/>
    <row r="32" spans="1:23" ht="17.100000000000001" customHeight="1">
      <c r="E32" s="651" t="s">
        <v>643</v>
      </c>
      <c r="F32" s="651"/>
      <c r="G32" s="651"/>
      <c r="H32" s="651"/>
      <c r="I32" s="651"/>
      <c r="J32" s="651"/>
      <c r="K32" s="651"/>
      <c r="L32" s="651"/>
      <c r="M32" s="651"/>
      <c r="N32" s="651"/>
      <c r="O32" s="651"/>
      <c r="P32" s="651"/>
      <c r="Q32" s="651"/>
      <c r="R32" s="651"/>
      <c r="S32" s="651"/>
      <c r="T32" s="651"/>
      <c r="U32" s="651"/>
      <c r="V32" s="651"/>
      <c r="W32" s="651"/>
    </row>
    <row r="33" spans="5:23" ht="36.950000000000003" customHeight="1">
      <c r="E33" s="643" t="s">
        <v>645</v>
      </c>
      <c r="F33" s="644"/>
      <c r="G33" s="644"/>
      <c r="H33" s="644"/>
      <c r="I33" s="644"/>
      <c r="J33" s="644"/>
      <c r="K33" s="644"/>
      <c r="L33" s="644"/>
      <c r="M33" s="644"/>
      <c r="N33" s="644"/>
      <c r="O33" s="644"/>
      <c r="P33" s="644"/>
      <c r="Q33" s="644"/>
      <c r="R33" s="644"/>
      <c r="S33" s="644"/>
      <c r="T33" s="644"/>
      <c r="U33" s="644"/>
      <c r="V33" s="644"/>
      <c r="W33" s="644"/>
    </row>
    <row r="34" spans="5:23" ht="17.100000000000001" customHeight="1">
      <c r="E34" s="643" t="s">
        <v>646</v>
      </c>
      <c r="F34" s="644"/>
      <c r="G34" s="644"/>
      <c r="H34" s="644"/>
      <c r="I34" s="644"/>
      <c r="J34" s="644"/>
      <c r="K34" s="644"/>
      <c r="L34" s="644"/>
      <c r="M34" s="644"/>
      <c r="N34" s="644"/>
      <c r="O34" s="644"/>
      <c r="P34" s="644"/>
      <c r="Q34" s="644"/>
      <c r="R34" s="644"/>
      <c r="S34" s="644"/>
      <c r="T34" s="644"/>
      <c r="U34" s="644"/>
      <c r="V34" s="644"/>
      <c r="W34" s="644"/>
    </row>
    <row r="35" spans="5:23" ht="27" customHeight="1">
      <c r="E35" s="643" t="s">
        <v>647</v>
      </c>
      <c r="F35" s="644"/>
      <c r="G35" s="644"/>
      <c r="H35" s="644"/>
      <c r="I35" s="644"/>
      <c r="J35" s="644"/>
      <c r="K35" s="644"/>
      <c r="L35" s="644"/>
      <c r="M35" s="644"/>
      <c r="N35" s="644"/>
      <c r="O35" s="644"/>
      <c r="P35" s="644"/>
      <c r="Q35" s="644"/>
      <c r="R35" s="644"/>
      <c r="S35" s="644"/>
      <c r="T35" s="644"/>
      <c r="U35" s="644"/>
      <c r="V35" s="644"/>
      <c r="W35" s="644"/>
    </row>
    <row r="36" spans="5:23" ht="17.100000000000001" customHeight="1">
      <c r="E36" s="643" t="s">
        <v>648</v>
      </c>
      <c r="F36" s="644"/>
      <c r="G36" s="644"/>
      <c r="H36" s="644"/>
      <c r="I36" s="644"/>
      <c r="J36" s="644"/>
      <c r="K36" s="644"/>
      <c r="L36" s="644"/>
      <c r="M36" s="644"/>
      <c r="N36" s="644"/>
      <c r="O36" s="644"/>
      <c r="P36" s="644"/>
      <c r="Q36" s="644"/>
      <c r="R36" s="644"/>
      <c r="S36" s="644"/>
      <c r="T36" s="644"/>
      <c r="U36" s="644"/>
      <c r="V36" s="644"/>
      <c r="W36" s="644"/>
    </row>
    <row r="37" spans="5:23" ht="15" customHeight="1">
      <c r="E37" s="488"/>
      <c r="F37" s="186"/>
      <c r="G37" s="186"/>
      <c r="H37" s="186"/>
      <c r="I37" s="186"/>
      <c r="J37" s="186"/>
      <c r="K37" s="186"/>
      <c r="L37" s="186"/>
      <c r="M37" s="186"/>
      <c r="N37" s="186"/>
      <c r="O37" s="186"/>
      <c r="P37" s="186"/>
      <c r="Q37" s="186"/>
      <c r="R37" s="186"/>
      <c r="S37" s="186"/>
      <c r="T37" s="186"/>
      <c r="U37" s="186"/>
      <c r="V37" s="186"/>
      <c r="W37" s="186"/>
    </row>
    <row r="38" spans="5:23" ht="15" customHeight="1">
      <c r="E38" s="651" t="s">
        <v>644</v>
      </c>
      <c r="F38" s="651"/>
      <c r="G38" s="651"/>
      <c r="H38" s="651"/>
      <c r="I38" s="651"/>
      <c r="J38" s="651"/>
      <c r="K38" s="651"/>
      <c r="L38" s="651"/>
      <c r="M38" s="651"/>
      <c r="N38" s="651"/>
      <c r="O38" s="651"/>
      <c r="P38" s="651"/>
      <c r="Q38" s="651"/>
      <c r="R38" s="651"/>
      <c r="S38" s="651"/>
      <c r="T38" s="651"/>
      <c r="U38" s="651"/>
      <c r="V38" s="651"/>
      <c r="W38" s="651"/>
    </row>
    <row r="39" spans="5:23" ht="17.100000000000001" customHeight="1">
      <c r="E39" s="643" t="s">
        <v>649</v>
      </c>
      <c r="F39" s="644"/>
      <c r="G39" s="644"/>
      <c r="H39" s="644"/>
      <c r="I39" s="644"/>
      <c r="J39" s="644"/>
      <c r="K39" s="644"/>
      <c r="L39" s="644"/>
      <c r="M39" s="644"/>
      <c r="N39" s="644"/>
      <c r="O39" s="644"/>
      <c r="P39" s="644"/>
      <c r="Q39" s="644"/>
      <c r="R39" s="644"/>
      <c r="S39" s="644"/>
      <c r="T39" s="644"/>
      <c r="U39" s="644"/>
      <c r="V39" s="644"/>
      <c r="W39" s="644"/>
    </row>
    <row r="40" spans="5:23" ht="17.100000000000001" customHeight="1">
      <c r="E40" s="643" t="s">
        <v>650</v>
      </c>
      <c r="F40" s="644"/>
      <c r="G40" s="644"/>
      <c r="H40" s="644"/>
      <c r="I40" s="644"/>
      <c r="J40" s="644"/>
      <c r="K40" s="644"/>
      <c r="L40" s="644"/>
      <c r="M40" s="644"/>
      <c r="N40" s="644"/>
      <c r="O40" s="644"/>
      <c r="P40" s="644"/>
      <c r="Q40" s="644"/>
      <c r="R40" s="644"/>
      <c r="S40" s="644"/>
      <c r="T40" s="644"/>
      <c r="U40" s="644"/>
      <c r="V40" s="644"/>
      <c r="W40" s="644"/>
    </row>
  </sheetData>
  <sheetProtection algorithmName="SHA-512" hashValue="kPiO+tQXeJpszBqWmQJ5xAbkoQYVajY7tnWYjkto6DIyh4NHCtRyu/8k9IvQs6M6c6fNGHFyAnu5xrPv98YCvg==" saltValue="8atVfOzimCaiMW5KXzeZkw==" spinCount="100000" sheet="1" objects="1" scenarios="1" formatColumns="0" formatRows="0"/>
  <dataConsolidate leftLabels="1" link="1"/>
  <mergeCells count="53">
    <mergeCell ref="P21:P22"/>
    <mergeCell ref="Q21:Q22"/>
    <mergeCell ref="R21:R22"/>
    <mergeCell ref="S21:S22"/>
    <mergeCell ref="K21:K24"/>
    <mergeCell ref="L21:L23"/>
    <mergeCell ref="M21:M23"/>
    <mergeCell ref="N21:N23"/>
    <mergeCell ref="O21:O23"/>
    <mergeCell ref="D21:D25"/>
    <mergeCell ref="E21:E25"/>
    <mergeCell ref="F21:F25"/>
    <mergeCell ref="G21:G25"/>
    <mergeCell ref="H21:H24"/>
    <mergeCell ref="E38:W38"/>
    <mergeCell ref="E39:W39"/>
    <mergeCell ref="E40:W40"/>
    <mergeCell ref="E32:W32"/>
    <mergeCell ref="E33:W33"/>
    <mergeCell ref="E34:W34"/>
    <mergeCell ref="E35:W35"/>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s>
  <phoneticPr fontId="9"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5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1AE3A550-250B-460E-8B71-611FBA5F2C87}">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5B43D321-7C73-40C4-8854-CC71777C2D53}"/>
    <dataValidation type="textLength" operator="lessThanOrEqual" allowBlank="1" showInputMessage="1" showErrorMessage="1" errorTitle="Ошибка" error="Допускается ввод не более 900 символов!" sqref="V21:W21 R21:R22 J21" xr:uid="{29368FE0-1347-4898-BE13-7AFA9466F980}">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SH_REESTR_ORG">
    <tabColor indexed="47"/>
  </sheetPr>
  <dimension ref="A1:J78"/>
  <sheetViews>
    <sheetView showGridLines="0" zoomScaleNormal="100" workbookViewId="0"/>
  </sheetViews>
  <sheetFormatPr defaultRowHeight="11.25"/>
  <cols>
    <col min="3" max="3" width="20.7109375" customWidth="1"/>
    <col min="4" max="4" width="25.140625" customWidth="1"/>
  </cols>
  <sheetData>
    <row r="1" spans="1:10">
      <c r="A1" s="591" t="s">
        <v>1252</v>
      </c>
      <c r="B1" s="591" t="s">
        <v>1268</v>
      </c>
      <c r="C1" s="591" t="s">
        <v>1269</v>
      </c>
      <c r="D1" s="591" t="s">
        <v>1270</v>
      </c>
      <c r="E1" s="591" t="s">
        <v>1271</v>
      </c>
      <c r="F1" s="591" t="s">
        <v>1272</v>
      </c>
      <c r="G1" s="591" t="s">
        <v>1273</v>
      </c>
      <c r="H1" s="591" t="s">
        <v>1274</v>
      </c>
      <c r="I1" s="591" t="s">
        <v>1275</v>
      </c>
    </row>
    <row r="2" spans="1:10">
      <c r="A2" s="591">
        <v>1</v>
      </c>
      <c r="B2" s="591" t="s">
        <v>1276</v>
      </c>
      <c r="C2" s="591" t="s">
        <v>132</v>
      </c>
      <c r="D2" s="591" t="s">
        <v>1277</v>
      </c>
      <c r="E2" s="591" t="s">
        <v>1278</v>
      </c>
      <c r="F2" s="591" t="s">
        <v>1279</v>
      </c>
      <c r="G2" s="591" t="s">
        <v>1280</v>
      </c>
      <c r="H2" s="591"/>
      <c r="I2" s="591"/>
      <c r="J2" t="s">
        <v>1553</v>
      </c>
    </row>
    <row r="3" spans="1:10">
      <c r="A3" s="591">
        <v>2</v>
      </c>
      <c r="B3" s="591" t="s">
        <v>1276</v>
      </c>
      <c r="C3" s="591" t="s">
        <v>132</v>
      </c>
      <c r="D3" s="591" t="s">
        <v>1281</v>
      </c>
      <c r="E3" s="591" t="s">
        <v>1282</v>
      </c>
      <c r="F3" s="591" t="s">
        <v>1283</v>
      </c>
      <c r="G3" s="591" t="s">
        <v>1284</v>
      </c>
      <c r="H3" s="591"/>
      <c r="I3" s="591"/>
      <c r="J3" t="s">
        <v>1553</v>
      </c>
    </row>
    <row r="4" spans="1:10">
      <c r="A4" s="591">
        <v>3</v>
      </c>
      <c r="B4" s="591" t="s">
        <v>1276</v>
      </c>
      <c r="C4" s="591" t="s">
        <v>132</v>
      </c>
      <c r="D4" s="591" t="s">
        <v>1285</v>
      </c>
      <c r="E4" s="591" t="s">
        <v>1286</v>
      </c>
      <c r="F4" s="591" t="s">
        <v>1287</v>
      </c>
      <c r="G4" s="591" t="s">
        <v>1288</v>
      </c>
      <c r="H4" s="591"/>
      <c r="I4" s="591"/>
      <c r="J4" t="s">
        <v>1553</v>
      </c>
    </row>
    <row r="5" spans="1:10">
      <c r="A5" s="591">
        <v>4</v>
      </c>
      <c r="B5" s="591" t="s">
        <v>1276</v>
      </c>
      <c r="C5" s="591" t="s">
        <v>132</v>
      </c>
      <c r="D5" s="591" t="s">
        <v>1289</v>
      </c>
      <c r="E5" s="591" t="s">
        <v>1290</v>
      </c>
      <c r="F5" s="591" t="s">
        <v>1291</v>
      </c>
      <c r="G5" s="591" t="s">
        <v>1292</v>
      </c>
      <c r="H5" s="591"/>
      <c r="I5" s="591"/>
      <c r="J5" t="s">
        <v>1553</v>
      </c>
    </row>
    <row r="6" spans="1:10">
      <c r="A6" s="591">
        <v>5</v>
      </c>
      <c r="B6" s="591" t="s">
        <v>1276</v>
      </c>
      <c r="C6" s="591" t="s">
        <v>132</v>
      </c>
      <c r="D6" s="591" t="s">
        <v>1293</v>
      </c>
      <c r="E6" s="591" t="s">
        <v>1294</v>
      </c>
      <c r="F6" s="591" t="s">
        <v>1295</v>
      </c>
      <c r="G6" s="591" t="s">
        <v>1296</v>
      </c>
      <c r="H6" s="591"/>
      <c r="I6" s="591"/>
      <c r="J6" t="s">
        <v>1553</v>
      </c>
    </row>
    <row r="7" spans="1:10">
      <c r="A7" s="591">
        <v>6</v>
      </c>
      <c r="B7" s="591" t="s">
        <v>1276</v>
      </c>
      <c r="C7" s="591" t="s">
        <v>132</v>
      </c>
      <c r="D7" s="591" t="s">
        <v>1297</v>
      </c>
      <c r="E7" s="591" t="s">
        <v>1298</v>
      </c>
      <c r="F7" s="591" t="s">
        <v>1299</v>
      </c>
      <c r="G7" s="591" t="s">
        <v>1300</v>
      </c>
      <c r="H7" s="591"/>
      <c r="I7" s="591"/>
      <c r="J7" t="s">
        <v>1553</v>
      </c>
    </row>
    <row r="8" spans="1:10">
      <c r="A8" s="591">
        <v>7</v>
      </c>
      <c r="B8" s="591" t="s">
        <v>1276</v>
      </c>
      <c r="C8" s="591" t="s">
        <v>132</v>
      </c>
      <c r="D8" s="591" t="s">
        <v>1301</v>
      </c>
      <c r="E8" s="591" t="s">
        <v>1302</v>
      </c>
      <c r="F8" s="591" t="s">
        <v>1303</v>
      </c>
      <c r="G8" s="591" t="s">
        <v>1304</v>
      </c>
      <c r="H8" s="591"/>
      <c r="I8" s="591"/>
      <c r="J8" t="s">
        <v>1553</v>
      </c>
    </row>
    <row r="9" spans="1:10">
      <c r="A9" s="591">
        <v>8</v>
      </c>
      <c r="B9" s="591" t="s">
        <v>1276</v>
      </c>
      <c r="C9" s="591" t="s">
        <v>132</v>
      </c>
      <c r="D9" s="591" t="s">
        <v>1305</v>
      </c>
      <c r="E9" s="591" t="s">
        <v>1306</v>
      </c>
      <c r="F9" s="591" t="s">
        <v>1307</v>
      </c>
      <c r="G9" s="591" t="s">
        <v>1308</v>
      </c>
      <c r="H9" s="591"/>
      <c r="I9" s="591"/>
      <c r="J9" t="s">
        <v>1553</v>
      </c>
    </row>
    <row r="10" spans="1:10">
      <c r="A10" s="591">
        <v>9</v>
      </c>
      <c r="B10" s="591" t="s">
        <v>1276</v>
      </c>
      <c r="C10" s="591" t="s">
        <v>132</v>
      </c>
      <c r="D10" s="591" t="s">
        <v>1309</v>
      </c>
      <c r="E10" s="591" t="s">
        <v>1310</v>
      </c>
      <c r="F10" s="591" t="s">
        <v>1311</v>
      </c>
      <c r="G10" s="591" t="s">
        <v>1312</v>
      </c>
      <c r="H10" s="591"/>
      <c r="I10" s="591"/>
      <c r="J10" t="s">
        <v>1553</v>
      </c>
    </row>
    <row r="11" spans="1:10">
      <c r="A11" s="591">
        <v>10</v>
      </c>
      <c r="B11" s="591" t="s">
        <v>1276</v>
      </c>
      <c r="C11" s="591" t="s">
        <v>132</v>
      </c>
      <c r="D11" s="591" t="s">
        <v>1313</v>
      </c>
      <c r="E11" s="591" t="s">
        <v>1314</v>
      </c>
      <c r="F11" s="591" t="s">
        <v>1315</v>
      </c>
      <c r="G11" s="591" t="s">
        <v>1316</v>
      </c>
      <c r="H11" s="591"/>
      <c r="I11" s="591"/>
      <c r="J11" t="s">
        <v>1553</v>
      </c>
    </row>
    <row r="12" spans="1:10">
      <c r="A12" s="591">
        <v>11</v>
      </c>
      <c r="B12" s="591" t="s">
        <v>1276</v>
      </c>
      <c r="C12" s="591" t="s">
        <v>132</v>
      </c>
      <c r="D12" s="591" t="s">
        <v>1317</v>
      </c>
      <c r="E12" s="591" t="s">
        <v>1318</v>
      </c>
      <c r="F12" s="591" t="s">
        <v>1319</v>
      </c>
      <c r="G12" s="591" t="s">
        <v>1320</v>
      </c>
      <c r="H12" s="591"/>
      <c r="I12" s="591"/>
      <c r="J12" t="s">
        <v>1553</v>
      </c>
    </row>
    <row r="13" spans="1:10">
      <c r="A13" s="591">
        <v>12</v>
      </c>
      <c r="B13" s="591" t="s">
        <v>1276</v>
      </c>
      <c r="C13" s="591" t="s">
        <v>132</v>
      </c>
      <c r="D13" s="591" t="s">
        <v>1321</v>
      </c>
      <c r="E13" s="591" t="s">
        <v>1322</v>
      </c>
      <c r="F13" s="591" t="s">
        <v>1323</v>
      </c>
      <c r="G13" s="591" t="s">
        <v>1324</v>
      </c>
      <c r="H13" s="591"/>
      <c r="I13" s="591"/>
      <c r="J13" t="s">
        <v>1553</v>
      </c>
    </row>
    <row r="14" spans="1:10">
      <c r="A14" s="591">
        <v>13</v>
      </c>
      <c r="B14" s="591" t="s">
        <v>1276</v>
      </c>
      <c r="C14" s="591" t="s">
        <v>132</v>
      </c>
      <c r="D14" s="591" t="s">
        <v>1325</v>
      </c>
      <c r="E14" s="591" t="s">
        <v>1326</v>
      </c>
      <c r="F14" s="591" t="s">
        <v>1327</v>
      </c>
      <c r="G14" s="591" t="s">
        <v>1328</v>
      </c>
      <c r="H14" s="591"/>
      <c r="I14" s="591"/>
      <c r="J14" t="s">
        <v>1553</v>
      </c>
    </row>
    <row r="15" spans="1:10">
      <c r="A15" s="591">
        <v>14</v>
      </c>
      <c r="B15" s="591" t="s">
        <v>1276</v>
      </c>
      <c r="C15" s="591" t="s">
        <v>132</v>
      </c>
      <c r="D15" s="591" t="s">
        <v>1329</v>
      </c>
      <c r="E15" s="591" t="s">
        <v>1330</v>
      </c>
      <c r="F15" s="591" t="s">
        <v>1331</v>
      </c>
      <c r="G15" s="591" t="s">
        <v>1332</v>
      </c>
      <c r="H15" s="591"/>
      <c r="I15" s="591"/>
      <c r="J15" t="s">
        <v>1553</v>
      </c>
    </row>
    <row r="16" spans="1:10">
      <c r="A16" s="591">
        <v>15</v>
      </c>
      <c r="B16" s="591" t="s">
        <v>1276</v>
      </c>
      <c r="C16" s="591" t="s">
        <v>132</v>
      </c>
      <c r="D16" s="591" t="s">
        <v>1333</v>
      </c>
      <c r="E16" s="591" t="s">
        <v>1334</v>
      </c>
      <c r="F16" s="591" t="s">
        <v>1335</v>
      </c>
      <c r="G16" s="591" t="s">
        <v>1292</v>
      </c>
      <c r="H16" s="591"/>
      <c r="I16" s="591"/>
      <c r="J16" t="s">
        <v>1553</v>
      </c>
    </row>
    <row r="17" spans="1:10">
      <c r="A17" s="591">
        <v>16</v>
      </c>
      <c r="B17" s="591" t="s">
        <v>1276</v>
      </c>
      <c r="C17" s="591" t="s">
        <v>132</v>
      </c>
      <c r="D17" s="591" t="s">
        <v>1336</v>
      </c>
      <c r="E17" s="591" t="s">
        <v>1337</v>
      </c>
      <c r="F17" s="591" t="s">
        <v>1338</v>
      </c>
      <c r="G17" s="591" t="s">
        <v>1339</v>
      </c>
      <c r="H17" s="591"/>
      <c r="I17" s="591"/>
      <c r="J17" t="s">
        <v>1553</v>
      </c>
    </row>
    <row r="18" spans="1:10">
      <c r="A18" s="591">
        <v>17</v>
      </c>
      <c r="B18" s="591" t="s">
        <v>1276</v>
      </c>
      <c r="C18" s="591" t="s">
        <v>132</v>
      </c>
      <c r="D18" s="591" t="s">
        <v>1340</v>
      </c>
      <c r="E18" s="591" t="s">
        <v>1341</v>
      </c>
      <c r="F18" s="591" t="s">
        <v>1342</v>
      </c>
      <c r="G18" s="591" t="s">
        <v>1343</v>
      </c>
      <c r="H18" s="591" t="s">
        <v>1344</v>
      </c>
      <c r="I18" s="591"/>
      <c r="J18" t="s">
        <v>1553</v>
      </c>
    </row>
    <row r="19" spans="1:10">
      <c r="A19" s="591">
        <v>18</v>
      </c>
      <c r="B19" s="591" t="s">
        <v>1276</v>
      </c>
      <c r="C19" s="591" t="s">
        <v>132</v>
      </c>
      <c r="D19" s="591" t="s">
        <v>1345</v>
      </c>
      <c r="E19" s="591" t="s">
        <v>1346</v>
      </c>
      <c r="F19" s="591" t="s">
        <v>1347</v>
      </c>
      <c r="G19" s="591" t="s">
        <v>1348</v>
      </c>
      <c r="H19" s="591"/>
      <c r="I19" s="591"/>
      <c r="J19" t="s">
        <v>1553</v>
      </c>
    </row>
    <row r="20" spans="1:10">
      <c r="A20" s="591">
        <v>19</v>
      </c>
      <c r="B20" s="591" t="s">
        <v>1276</v>
      </c>
      <c r="C20" s="591" t="s">
        <v>132</v>
      </c>
      <c r="D20" s="591" t="s">
        <v>1349</v>
      </c>
      <c r="E20" s="591" t="s">
        <v>1350</v>
      </c>
      <c r="F20" s="591" t="s">
        <v>1351</v>
      </c>
      <c r="G20" s="591" t="s">
        <v>1352</v>
      </c>
      <c r="H20" s="591"/>
      <c r="I20" s="591"/>
      <c r="J20" t="s">
        <v>1553</v>
      </c>
    </row>
    <row r="21" spans="1:10">
      <c r="A21" s="591">
        <v>20</v>
      </c>
      <c r="B21" s="591" t="s">
        <v>1276</v>
      </c>
      <c r="C21" s="591" t="s">
        <v>132</v>
      </c>
      <c r="D21" s="591" t="s">
        <v>1353</v>
      </c>
      <c r="E21" s="591" t="s">
        <v>1354</v>
      </c>
      <c r="F21" s="591" t="s">
        <v>1355</v>
      </c>
      <c r="G21" s="591" t="s">
        <v>1356</v>
      </c>
      <c r="H21" s="591"/>
      <c r="I21" s="591"/>
      <c r="J21" t="s">
        <v>1553</v>
      </c>
    </row>
    <row r="22" spans="1:10">
      <c r="A22" s="591">
        <v>21</v>
      </c>
      <c r="B22" s="591" t="s">
        <v>1276</v>
      </c>
      <c r="C22" s="591" t="s">
        <v>132</v>
      </c>
      <c r="D22" s="591" t="s">
        <v>1357</v>
      </c>
      <c r="E22" s="591" t="s">
        <v>1358</v>
      </c>
      <c r="F22" s="591" t="s">
        <v>1359</v>
      </c>
      <c r="G22" s="591" t="s">
        <v>1343</v>
      </c>
      <c r="H22" s="591"/>
      <c r="I22" s="591"/>
      <c r="J22" t="s">
        <v>1553</v>
      </c>
    </row>
    <row r="23" spans="1:10">
      <c r="A23" s="591">
        <v>22</v>
      </c>
      <c r="B23" s="591" t="s">
        <v>1276</v>
      </c>
      <c r="C23" s="591" t="s">
        <v>132</v>
      </c>
      <c r="D23" s="591" t="s">
        <v>1360</v>
      </c>
      <c r="E23" s="591" t="s">
        <v>1361</v>
      </c>
      <c r="F23" s="591" t="s">
        <v>1362</v>
      </c>
      <c r="G23" s="591" t="s">
        <v>1343</v>
      </c>
      <c r="H23" s="591"/>
      <c r="I23" s="591"/>
      <c r="J23" t="s">
        <v>1553</v>
      </c>
    </row>
    <row r="24" spans="1:10">
      <c r="A24" s="591">
        <v>23</v>
      </c>
      <c r="B24" s="591" t="s">
        <v>1276</v>
      </c>
      <c r="C24" s="591" t="s">
        <v>132</v>
      </c>
      <c r="D24" s="591" t="s">
        <v>1363</v>
      </c>
      <c r="E24" s="591" t="s">
        <v>1364</v>
      </c>
      <c r="F24" s="591" t="s">
        <v>1365</v>
      </c>
      <c r="G24" s="591" t="s">
        <v>1366</v>
      </c>
      <c r="H24" s="591"/>
      <c r="I24" s="591"/>
      <c r="J24" t="s">
        <v>1553</v>
      </c>
    </row>
    <row r="25" spans="1:10">
      <c r="A25" s="591">
        <v>24</v>
      </c>
      <c r="B25" s="591" t="s">
        <v>1276</v>
      </c>
      <c r="C25" s="591" t="s">
        <v>132</v>
      </c>
      <c r="D25" s="591" t="s">
        <v>1367</v>
      </c>
      <c r="E25" s="591" t="s">
        <v>1368</v>
      </c>
      <c r="F25" s="591" t="s">
        <v>1369</v>
      </c>
      <c r="G25" s="591" t="s">
        <v>1370</v>
      </c>
      <c r="H25" s="591"/>
      <c r="I25" s="591"/>
      <c r="J25" t="s">
        <v>1553</v>
      </c>
    </row>
    <row r="26" spans="1:10">
      <c r="A26" s="591">
        <v>25</v>
      </c>
      <c r="B26" s="591" t="s">
        <v>1276</v>
      </c>
      <c r="C26" s="591" t="s">
        <v>132</v>
      </c>
      <c r="D26" s="591" t="s">
        <v>1371</v>
      </c>
      <c r="E26" s="591" t="s">
        <v>1372</v>
      </c>
      <c r="F26" s="591" t="s">
        <v>1373</v>
      </c>
      <c r="G26" s="591" t="s">
        <v>1374</v>
      </c>
      <c r="H26" s="591"/>
      <c r="I26" s="591"/>
      <c r="J26" t="s">
        <v>1553</v>
      </c>
    </row>
    <row r="27" spans="1:10">
      <c r="A27" s="591">
        <v>26</v>
      </c>
      <c r="B27" s="591" t="s">
        <v>1276</v>
      </c>
      <c r="C27" s="591" t="s">
        <v>132</v>
      </c>
      <c r="D27" s="591" t="s">
        <v>1375</v>
      </c>
      <c r="E27" s="591" t="s">
        <v>1376</v>
      </c>
      <c r="F27" s="591" t="s">
        <v>1377</v>
      </c>
      <c r="G27" s="591" t="s">
        <v>1378</v>
      </c>
      <c r="H27" s="591"/>
      <c r="I27" s="591"/>
      <c r="J27" t="s">
        <v>1553</v>
      </c>
    </row>
    <row r="28" spans="1:10">
      <c r="A28" s="591">
        <v>27</v>
      </c>
      <c r="B28" s="591" t="s">
        <v>1276</v>
      </c>
      <c r="C28" s="591" t="s">
        <v>132</v>
      </c>
      <c r="D28" s="591" t="s">
        <v>1379</v>
      </c>
      <c r="E28" s="591" t="s">
        <v>1380</v>
      </c>
      <c r="F28" s="591" t="s">
        <v>1381</v>
      </c>
      <c r="G28" s="591" t="s">
        <v>1352</v>
      </c>
      <c r="H28" s="591"/>
      <c r="I28" s="591"/>
      <c r="J28" t="s">
        <v>1553</v>
      </c>
    </row>
    <row r="29" spans="1:10">
      <c r="A29" s="591">
        <v>28</v>
      </c>
      <c r="B29" s="591" t="s">
        <v>1276</v>
      </c>
      <c r="C29" s="591" t="s">
        <v>132</v>
      </c>
      <c r="D29" s="591" t="s">
        <v>1382</v>
      </c>
      <c r="E29" s="591" t="s">
        <v>1383</v>
      </c>
      <c r="F29" s="591" t="s">
        <v>1384</v>
      </c>
      <c r="G29" s="591" t="s">
        <v>1385</v>
      </c>
      <c r="H29" s="591"/>
      <c r="I29" s="591"/>
      <c r="J29" t="s">
        <v>1553</v>
      </c>
    </row>
    <row r="30" spans="1:10">
      <c r="A30" s="591">
        <v>29</v>
      </c>
      <c r="B30" s="591" t="s">
        <v>1276</v>
      </c>
      <c r="C30" s="591" t="s">
        <v>132</v>
      </c>
      <c r="D30" s="591" t="s">
        <v>1386</v>
      </c>
      <c r="E30" s="591" t="s">
        <v>1387</v>
      </c>
      <c r="F30" s="591" t="s">
        <v>1388</v>
      </c>
      <c r="G30" s="591" t="s">
        <v>1389</v>
      </c>
      <c r="H30" s="591"/>
      <c r="I30" s="591"/>
      <c r="J30" t="s">
        <v>1553</v>
      </c>
    </row>
    <row r="31" spans="1:10">
      <c r="A31" s="591">
        <v>30</v>
      </c>
      <c r="B31" s="591" t="s">
        <v>1276</v>
      </c>
      <c r="C31" s="591" t="s">
        <v>132</v>
      </c>
      <c r="D31" s="591" t="s">
        <v>1390</v>
      </c>
      <c r="E31" s="591" t="s">
        <v>1391</v>
      </c>
      <c r="F31" s="591" t="s">
        <v>1392</v>
      </c>
      <c r="G31" s="591" t="s">
        <v>1352</v>
      </c>
      <c r="H31" s="591"/>
      <c r="I31" s="591"/>
      <c r="J31" t="s">
        <v>1553</v>
      </c>
    </row>
    <row r="32" spans="1:10">
      <c r="A32" s="591">
        <v>31</v>
      </c>
      <c r="B32" s="591" t="s">
        <v>1276</v>
      </c>
      <c r="C32" s="591" t="s">
        <v>132</v>
      </c>
      <c r="D32" s="591" t="s">
        <v>1393</v>
      </c>
      <c r="E32" s="591" t="s">
        <v>1394</v>
      </c>
      <c r="F32" s="591" t="s">
        <v>1395</v>
      </c>
      <c r="G32" s="591" t="s">
        <v>1378</v>
      </c>
      <c r="H32" s="591"/>
      <c r="I32" s="591"/>
      <c r="J32" t="s">
        <v>1553</v>
      </c>
    </row>
    <row r="33" spans="1:10">
      <c r="A33" s="591">
        <v>32</v>
      </c>
      <c r="B33" s="591" t="s">
        <v>1276</v>
      </c>
      <c r="C33" s="591" t="s">
        <v>132</v>
      </c>
      <c r="D33" s="591" t="s">
        <v>1396</v>
      </c>
      <c r="E33" s="591" t="s">
        <v>1397</v>
      </c>
      <c r="F33" s="591" t="s">
        <v>1398</v>
      </c>
      <c r="G33" s="591" t="s">
        <v>1324</v>
      </c>
      <c r="H33" s="591"/>
      <c r="I33" s="591"/>
      <c r="J33" t="s">
        <v>1553</v>
      </c>
    </row>
    <row r="34" spans="1:10">
      <c r="A34" s="591">
        <v>33</v>
      </c>
      <c r="B34" s="591" t="s">
        <v>1276</v>
      </c>
      <c r="C34" s="591" t="s">
        <v>132</v>
      </c>
      <c r="D34" s="591" t="s">
        <v>1399</v>
      </c>
      <c r="E34" s="591" t="s">
        <v>1400</v>
      </c>
      <c r="F34" s="591" t="s">
        <v>1401</v>
      </c>
      <c r="G34" s="591" t="s">
        <v>1292</v>
      </c>
      <c r="H34" s="591"/>
      <c r="I34" s="591"/>
      <c r="J34" t="s">
        <v>1553</v>
      </c>
    </row>
    <row r="35" spans="1:10">
      <c r="A35" s="591">
        <v>34</v>
      </c>
      <c r="B35" s="591" t="s">
        <v>1276</v>
      </c>
      <c r="C35" s="591" t="s">
        <v>132</v>
      </c>
      <c r="D35" s="591" t="s">
        <v>1402</v>
      </c>
      <c r="E35" s="591" t="s">
        <v>1403</v>
      </c>
      <c r="F35" s="591" t="s">
        <v>1404</v>
      </c>
      <c r="G35" s="591" t="s">
        <v>1405</v>
      </c>
      <c r="H35" s="591"/>
      <c r="I35" s="591"/>
      <c r="J35" t="s">
        <v>1553</v>
      </c>
    </row>
    <row r="36" spans="1:10">
      <c r="A36" s="591">
        <v>35</v>
      </c>
      <c r="B36" s="591" t="s">
        <v>1276</v>
      </c>
      <c r="C36" s="591" t="s">
        <v>132</v>
      </c>
      <c r="D36" s="591" t="s">
        <v>1406</v>
      </c>
      <c r="E36" s="591" t="s">
        <v>1407</v>
      </c>
      <c r="F36" s="591" t="s">
        <v>1408</v>
      </c>
      <c r="G36" s="591" t="s">
        <v>1409</v>
      </c>
      <c r="H36" s="591"/>
      <c r="I36" s="591"/>
      <c r="J36" t="s">
        <v>1553</v>
      </c>
    </row>
    <row r="37" spans="1:10">
      <c r="A37" s="591">
        <v>36</v>
      </c>
      <c r="B37" s="591" t="s">
        <v>1276</v>
      </c>
      <c r="C37" s="591" t="s">
        <v>132</v>
      </c>
      <c r="D37" s="591" t="s">
        <v>1410</v>
      </c>
      <c r="E37" s="591" t="s">
        <v>1411</v>
      </c>
      <c r="F37" s="591" t="s">
        <v>1412</v>
      </c>
      <c r="G37" s="591" t="s">
        <v>1413</v>
      </c>
      <c r="H37" s="591"/>
      <c r="I37" s="591"/>
      <c r="J37" t="s">
        <v>1553</v>
      </c>
    </row>
    <row r="38" spans="1:10">
      <c r="A38" s="591">
        <v>37</v>
      </c>
      <c r="B38" s="591" t="s">
        <v>1276</v>
      </c>
      <c r="C38" s="591" t="s">
        <v>132</v>
      </c>
      <c r="D38" s="591" t="s">
        <v>1414</v>
      </c>
      <c r="E38" s="591" t="s">
        <v>1415</v>
      </c>
      <c r="F38" s="591" t="s">
        <v>1416</v>
      </c>
      <c r="G38" s="591" t="s">
        <v>1417</v>
      </c>
      <c r="H38" s="591"/>
      <c r="I38" s="591"/>
      <c r="J38" t="s">
        <v>1553</v>
      </c>
    </row>
    <row r="39" spans="1:10">
      <c r="A39" s="591">
        <v>38</v>
      </c>
      <c r="B39" s="591" t="s">
        <v>1276</v>
      </c>
      <c r="C39" s="591" t="s">
        <v>132</v>
      </c>
      <c r="D39" s="591" t="s">
        <v>1418</v>
      </c>
      <c r="E39" s="591" t="s">
        <v>1419</v>
      </c>
      <c r="F39" s="591" t="s">
        <v>1420</v>
      </c>
      <c r="G39" s="591" t="s">
        <v>1352</v>
      </c>
      <c r="H39" s="591"/>
      <c r="I39" s="591"/>
      <c r="J39" t="s">
        <v>1553</v>
      </c>
    </row>
    <row r="40" spans="1:10">
      <c r="A40" s="591">
        <v>39</v>
      </c>
      <c r="B40" s="591" t="s">
        <v>1276</v>
      </c>
      <c r="C40" s="591" t="s">
        <v>132</v>
      </c>
      <c r="D40" s="591" t="s">
        <v>1421</v>
      </c>
      <c r="E40" s="591" t="s">
        <v>1422</v>
      </c>
      <c r="F40" s="591" t="s">
        <v>1423</v>
      </c>
      <c r="G40" s="591" t="s">
        <v>1378</v>
      </c>
      <c r="H40" s="591"/>
      <c r="I40" s="591"/>
      <c r="J40" t="s">
        <v>1553</v>
      </c>
    </row>
    <row r="41" spans="1:10">
      <c r="A41" s="591">
        <v>40</v>
      </c>
      <c r="B41" s="591" t="s">
        <v>1276</v>
      </c>
      <c r="C41" s="591" t="s">
        <v>132</v>
      </c>
      <c r="D41" s="591" t="s">
        <v>1424</v>
      </c>
      <c r="E41" s="591" t="s">
        <v>1425</v>
      </c>
      <c r="F41" s="591" t="s">
        <v>1426</v>
      </c>
      <c r="G41" s="591" t="s">
        <v>1352</v>
      </c>
      <c r="H41" s="591"/>
      <c r="I41" s="591"/>
      <c r="J41" t="s">
        <v>1553</v>
      </c>
    </row>
    <row r="42" spans="1:10">
      <c r="A42" s="591">
        <v>41</v>
      </c>
      <c r="B42" s="591" t="s">
        <v>1276</v>
      </c>
      <c r="C42" s="591" t="s">
        <v>132</v>
      </c>
      <c r="D42" s="591" t="s">
        <v>1427</v>
      </c>
      <c r="E42" s="591" t="s">
        <v>1428</v>
      </c>
      <c r="F42" s="591" t="s">
        <v>1429</v>
      </c>
      <c r="G42" s="591" t="s">
        <v>1292</v>
      </c>
      <c r="H42" s="591"/>
      <c r="I42" s="591"/>
      <c r="J42" t="s">
        <v>1553</v>
      </c>
    </row>
    <row r="43" spans="1:10">
      <c r="A43" s="591">
        <v>42</v>
      </c>
      <c r="B43" s="591" t="s">
        <v>1276</v>
      </c>
      <c r="C43" s="591" t="s">
        <v>132</v>
      </c>
      <c r="D43" s="591" t="s">
        <v>1430</v>
      </c>
      <c r="E43" s="591" t="s">
        <v>1431</v>
      </c>
      <c r="F43" s="591" t="s">
        <v>1432</v>
      </c>
      <c r="G43" s="591" t="s">
        <v>1316</v>
      </c>
      <c r="H43" s="591"/>
      <c r="I43" s="591"/>
      <c r="J43" t="s">
        <v>1553</v>
      </c>
    </row>
    <row r="44" spans="1:10">
      <c r="A44" s="591">
        <v>43</v>
      </c>
      <c r="B44" s="591" t="s">
        <v>1276</v>
      </c>
      <c r="C44" s="591" t="s">
        <v>132</v>
      </c>
      <c r="D44" s="591" t="s">
        <v>1433</v>
      </c>
      <c r="E44" s="591" t="s">
        <v>1434</v>
      </c>
      <c r="F44" s="591" t="s">
        <v>1435</v>
      </c>
      <c r="G44" s="591" t="s">
        <v>1436</v>
      </c>
      <c r="H44" s="591"/>
      <c r="I44" s="591"/>
      <c r="J44" t="s">
        <v>1553</v>
      </c>
    </row>
    <row r="45" spans="1:10">
      <c r="A45" s="591">
        <v>44</v>
      </c>
      <c r="B45" s="591" t="s">
        <v>1276</v>
      </c>
      <c r="C45" s="591" t="s">
        <v>132</v>
      </c>
      <c r="D45" s="591" t="s">
        <v>1437</v>
      </c>
      <c r="E45" s="591" t="s">
        <v>1438</v>
      </c>
      <c r="F45" s="591" t="s">
        <v>1439</v>
      </c>
      <c r="G45" s="591" t="s">
        <v>1440</v>
      </c>
      <c r="H45" s="591" t="s">
        <v>1441</v>
      </c>
      <c r="I45" s="591"/>
      <c r="J45" t="s">
        <v>1553</v>
      </c>
    </row>
    <row r="46" spans="1:10">
      <c r="A46" s="591">
        <v>45</v>
      </c>
      <c r="B46" s="591" t="s">
        <v>1276</v>
      </c>
      <c r="C46" s="591" t="s">
        <v>132</v>
      </c>
      <c r="D46" s="591" t="s">
        <v>1442</v>
      </c>
      <c r="E46" s="591" t="s">
        <v>1443</v>
      </c>
      <c r="F46" s="591" t="s">
        <v>1444</v>
      </c>
      <c r="G46" s="591" t="s">
        <v>1445</v>
      </c>
      <c r="H46" s="591"/>
      <c r="I46" s="591"/>
      <c r="J46" t="s">
        <v>1553</v>
      </c>
    </row>
    <row r="47" spans="1:10">
      <c r="A47" s="591">
        <v>46</v>
      </c>
      <c r="B47" s="591" t="s">
        <v>1276</v>
      </c>
      <c r="C47" s="591" t="s">
        <v>132</v>
      </c>
      <c r="D47" s="591" t="s">
        <v>1446</v>
      </c>
      <c r="E47" s="591" t="s">
        <v>1447</v>
      </c>
      <c r="F47" s="591" t="s">
        <v>1448</v>
      </c>
      <c r="G47" s="591" t="s">
        <v>1449</v>
      </c>
      <c r="H47" s="591"/>
      <c r="I47" s="591"/>
      <c r="J47" t="s">
        <v>1553</v>
      </c>
    </row>
    <row r="48" spans="1:10">
      <c r="A48" s="591">
        <v>47</v>
      </c>
      <c r="B48" s="591" t="s">
        <v>1276</v>
      </c>
      <c r="C48" s="591" t="s">
        <v>132</v>
      </c>
      <c r="D48" s="591" t="s">
        <v>1450</v>
      </c>
      <c r="E48" s="591" t="s">
        <v>1451</v>
      </c>
      <c r="F48" s="591" t="s">
        <v>1452</v>
      </c>
      <c r="G48" s="591" t="s">
        <v>1352</v>
      </c>
      <c r="H48" s="591"/>
      <c r="I48" s="591"/>
      <c r="J48" t="s">
        <v>1553</v>
      </c>
    </row>
    <row r="49" spans="1:10">
      <c r="A49" s="591">
        <v>48</v>
      </c>
      <c r="B49" s="591" t="s">
        <v>1276</v>
      </c>
      <c r="C49" s="591" t="s">
        <v>132</v>
      </c>
      <c r="D49" s="591" t="s">
        <v>1453</v>
      </c>
      <c r="E49" s="591" t="s">
        <v>1454</v>
      </c>
      <c r="F49" s="591" t="s">
        <v>1455</v>
      </c>
      <c r="G49" s="591" t="s">
        <v>1300</v>
      </c>
      <c r="H49" s="591"/>
      <c r="I49" s="591"/>
      <c r="J49" t="s">
        <v>1553</v>
      </c>
    </row>
    <row r="50" spans="1:10">
      <c r="A50" s="591">
        <v>49</v>
      </c>
      <c r="B50" s="591" t="s">
        <v>1276</v>
      </c>
      <c r="C50" s="591" t="s">
        <v>132</v>
      </c>
      <c r="D50" s="591" t="s">
        <v>1456</v>
      </c>
      <c r="E50" s="591" t="s">
        <v>1457</v>
      </c>
      <c r="F50" s="591" t="s">
        <v>1458</v>
      </c>
      <c r="G50" s="591" t="s">
        <v>1300</v>
      </c>
      <c r="H50" s="591"/>
      <c r="I50" s="591"/>
      <c r="J50" t="s">
        <v>1553</v>
      </c>
    </row>
    <row r="51" spans="1:10">
      <c r="A51" s="591">
        <v>50</v>
      </c>
      <c r="B51" s="591" t="s">
        <v>1276</v>
      </c>
      <c r="C51" s="591" t="s">
        <v>132</v>
      </c>
      <c r="D51" s="591" t="s">
        <v>1459</v>
      </c>
      <c r="E51" s="591" t="s">
        <v>1460</v>
      </c>
      <c r="F51" s="591" t="s">
        <v>1461</v>
      </c>
      <c r="G51" s="591" t="s">
        <v>1300</v>
      </c>
      <c r="H51" s="591"/>
      <c r="I51" s="591"/>
      <c r="J51" t="s">
        <v>1553</v>
      </c>
    </row>
    <row r="52" spans="1:10">
      <c r="A52" s="591">
        <v>51</v>
      </c>
      <c r="B52" s="591" t="s">
        <v>1276</v>
      </c>
      <c r="C52" s="591" t="s">
        <v>132</v>
      </c>
      <c r="D52" s="591" t="s">
        <v>1462</v>
      </c>
      <c r="E52" s="591" t="s">
        <v>1463</v>
      </c>
      <c r="F52" s="591" t="s">
        <v>1464</v>
      </c>
      <c r="G52" s="591" t="s">
        <v>1465</v>
      </c>
      <c r="H52" s="591"/>
      <c r="I52" s="591"/>
      <c r="J52" t="s">
        <v>1553</v>
      </c>
    </row>
    <row r="53" spans="1:10">
      <c r="A53" s="591">
        <v>52</v>
      </c>
      <c r="B53" s="591" t="s">
        <v>1276</v>
      </c>
      <c r="C53" s="591" t="s">
        <v>132</v>
      </c>
      <c r="D53" s="591" t="s">
        <v>1466</v>
      </c>
      <c r="E53" s="591" t="s">
        <v>1467</v>
      </c>
      <c r="F53" s="591" t="s">
        <v>1468</v>
      </c>
      <c r="G53" s="591" t="s">
        <v>1292</v>
      </c>
      <c r="H53" s="591"/>
      <c r="I53" s="591"/>
      <c r="J53" t="s">
        <v>1553</v>
      </c>
    </row>
    <row r="54" spans="1:10">
      <c r="A54" s="591">
        <v>53</v>
      </c>
      <c r="B54" s="591" t="s">
        <v>1276</v>
      </c>
      <c r="C54" s="591" t="s">
        <v>132</v>
      </c>
      <c r="D54" s="591" t="s">
        <v>1469</v>
      </c>
      <c r="E54" s="591" t="s">
        <v>1470</v>
      </c>
      <c r="F54" s="591" t="s">
        <v>1471</v>
      </c>
      <c r="G54" s="591" t="s">
        <v>1378</v>
      </c>
      <c r="H54" s="591"/>
      <c r="I54" s="591"/>
      <c r="J54" t="s">
        <v>1553</v>
      </c>
    </row>
    <row r="55" spans="1:10">
      <c r="A55" s="591">
        <v>54</v>
      </c>
      <c r="B55" s="591" t="s">
        <v>1276</v>
      </c>
      <c r="C55" s="591" t="s">
        <v>132</v>
      </c>
      <c r="D55" s="591" t="s">
        <v>1472</v>
      </c>
      <c r="E55" s="591" t="s">
        <v>1473</v>
      </c>
      <c r="F55" s="591" t="s">
        <v>1474</v>
      </c>
      <c r="G55" s="591" t="s">
        <v>1475</v>
      </c>
      <c r="H55" s="591"/>
      <c r="I55" s="591"/>
      <c r="J55" t="s">
        <v>1553</v>
      </c>
    </row>
    <row r="56" spans="1:10">
      <c r="A56" s="591">
        <v>55</v>
      </c>
      <c r="B56" s="591" t="s">
        <v>1276</v>
      </c>
      <c r="C56" s="591" t="s">
        <v>132</v>
      </c>
      <c r="D56" s="591" t="s">
        <v>1476</v>
      </c>
      <c r="E56" s="591" t="s">
        <v>1477</v>
      </c>
      <c r="F56" s="591" t="s">
        <v>1478</v>
      </c>
      <c r="G56" s="591" t="s">
        <v>1300</v>
      </c>
      <c r="H56" s="591"/>
      <c r="I56" s="591"/>
      <c r="J56" t="s">
        <v>1553</v>
      </c>
    </row>
    <row r="57" spans="1:10">
      <c r="A57" s="591">
        <v>56</v>
      </c>
      <c r="B57" s="591" t="s">
        <v>1276</v>
      </c>
      <c r="C57" s="591" t="s">
        <v>132</v>
      </c>
      <c r="D57" s="591" t="s">
        <v>1479</v>
      </c>
      <c r="E57" s="591" t="s">
        <v>1480</v>
      </c>
      <c r="F57" s="591" t="s">
        <v>1481</v>
      </c>
      <c r="G57" s="591" t="s">
        <v>1440</v>
      </c>
      <c r="H57" s="591"/>
      <c r="I57" s="591"/>
      <c r="J57" t="s">
        <v>1553</v>
      </c>
    </row>
    <row r="58" spans="1:10">
      <c r="A58" s="591">
        <v>57</v>
      </c>
      <c r="B58" s="591" t="s">
        <v>1276</v>
      </c>
      <c r="C58" s="591" t="s">
        <v>132</v>
      </c>
      <c r="D58" s="591" t="s">
        <v>1482</v>
      </c>
      <c r="E58" s="591" t="s">
        <v>1483</v>
      </c>
      <c r="F58" s="591" t="s">
        <v>1484</v>
      </c>
      <c r="G58" s="591" t="s">
        <v>1465</v>
      </c>
      <c r="H58" s="591" t="s">
        <v>1485</v>
      </c>
      <c r="I58" s="591"/>
      <c r="J58" t="s">
        <v>1553</v>
      </c>
    </row>
    <row r="59" spans="1:10">
      <c r="A59" s="591">
        <v>58</v>
      </c>
      <c r="B59" s="591" t="s">
        <v>1276</v>
      </c>
      <c r="C59" s="591" t="s">
        <v>132</v>
      </c>
      <c r="D59" s="591" t="s">
        <v>1486</v>
      </c>
      <c r="E59" s="591" t="s">
        <v>1487</v>
      </c>
      <c r="F59" s="591" t="s">
        <v>1488</v>
      </c>
      <c r="G59" s="591" t="s">
        <v>1352</v>
      </c>
      <c r="H59" s="591"/>
      <c r="I59" s="591"/>
      <c r="J59" t="s">
        <v>1553</v>
      </c>
    </row>
    <row r="60" spans="1:10">
      <c r="A60" s="591">
        <v>59</v>
      </c>
      <c r="B60" s="591" t="s">
        <v>1276</v>
      </c>
      <c r="C60" s="591" t="s">
        <v>132</v>
      </c>
      <c r="D60" s="591" t="s">
        <v>1489</v>
      </c>
      <c r="E60" s="591" t="s">
        <v>1490</v>
      </c>
      <c r="F60" s="591" t="s">
        <v>1491</v>
      </c>
      <c r="G60" s="591" t="s">
        <v>1374</v>
      </c>
      <c r="H60" s="591"/>
      <c r="I60" s="591"/>
      <c r="J60" t="s">
        <v>1553</v>
      </c>
    </row>
    <row r="61" spans="1:10">
      <c r="A61" s="591">
        <v>60</v>
      </c>
      <c r="B61" s="591" t="s">
        <v>1276</v>
      </c>
      <c r="C61" s="591" t="s">
        <v>132</v>
      </c>
      <c r="D61" s="591" t="s">
        <v>1492</v>
      </c>
      <c r="E61" s="591" t="s">
        <v>1493</v>
      </c>
      <c r="F61" s="591" t="s">
        <v>1494</v>
      </c>
      <c r="G61" s="591" t="s">
        <v>1465</v>
      </c>
      <c r="H61" s="591"/>
      <c r="I61" s="591"/>
      <c r="J61" t="s">
        <v>1553</v>
      </c>
    </row>
    <row r="62" spans="1:10">
      <c r="A62" s="591">
        <v>61</v>
      </c>
      <c r="B62" s="591" t="s">
        <v>1276</v>
      </c>
      <c r="C62" s="591" t="s">
        <v>132</v>
      </c>
      <c r="D62" s="591" t="s">
        <v>1495</v>
      </c>
      <c r="E62" s="591" t="s">
        <v>1496</v>
      </c>
      <c r="F62" s="591" t="s">
        <v>1497</v>
      </c>
      <c r="G62" s="591" t="s">
        <v>1352</v>
      </c>
      <c r="H62" s="591"/>
      <c r="I62" s="591"/>
      <c r="J62" t="s">
        <v>1553</v>
      </c>
    </row>
    <row r="63" spans="1:10">
      <c r="A63" s="591">
        <v>62</v>
      </c>
      <c r="B63" s="591" t="s">
        <v>1276</v>
      </c>
      <c r="C63" s="591" t="s">
        <v>132</v>
      </c>
      <c r="D63" s="591" t="s">
        <v>1498</v>
      </c>
      <c r="E63" s="591" t="s">
        <v>1499</v>
      </c>
      <c r="F63" s="591" t="s">
        <v>1500</v>
      </c>
      <c r="G63" s="591" t="s">
        <v>1352</v>
      </c>
      <c r="H63" s="591"/>
      <c r="I63" s="591"/>
      <c r="J63" t="s">
        <v>1553</v>
      </c>
    </row>
    <row r="64" spans="1:10">
      <c r="A64" s="591">
        <v>63</v>
      </c>
      <c r="B64" s="591" t="s">
        <v>1276</v>
      </c>
      <c r="C64" s="591" t="s">
        <v>132</v>
      </c>
      <c r="D64" s="591" t="s">
        <v>1501</v>
      </c>
      <c r="E64" s="591" t="s">
        <v>1502</v>
      </c>
      <c r="F64" s="591" t="s">
        <v>1503</v>
      </c>
      <c r="G64" s="591" t="s">
        <v>1352</v>
      </c>
      <c r="H64" s="591"/>
      <c r="I64" s="591"/>
      <c r="J64" t="s">
        <v>1553</v>
      </c>
    </row>
    <row r="65" spans="1:10">
      <c r="A65" s="591">
        <v>64</v>
      </c>
      <c r="B65" s="591" t="s">
        <v>1276</v>
      </c>
      <c r="C65" s="591" t="s">
        <v>132</v>
      </c>
      <c r="D65" s="591" t="s">
        <v>1504</v>
      </c>
      <c r="E65" s="591" t="s">
        <v>1505</v>
      </c>
      <c r="F65" s="591" t="s">
        <v>1506</v>
      </c>
      <c r="G65" s="591" t="s">
        <v>1352</v>
      </c>
      <c r="H65" s="591"/>
      <c r="I65" s="591"/>
      <c r="J65" t="s">
        <v>1553</v>
      </c>
    </row>
    <row r="66" spans="1:10">
      <c r="A66" s="591">
        <v>65</v>
      </c>
      <c r="B66" s="591" t="s">
        <v>1276</v>
      </c>
      <c r="C66" s="591" t="s">
        <v>132</v>
      </c>
      <c r="D66" s="591" t="s">
        <v>1507</v>
      </c>
      <c r="E66" s="591" t="s">
        <v>1508</v>
      </c>
      <c r="F66" s="591" t="s">
        <v>1509</v>
      </c>
      <c r="G66" s="591" t="s">
        <v>1449</v>
      </c>
      <c r="H66" s="591"/>
      <c r="I66" s="591"/>
      <c r="J66" t="s">
        <v>1553</v>
      </c>
    </row>
    <row r="67" spans="1:10">
      <c r="A67" s="591">
        <v>66</v>
      </c>
      <c r="B67" s="591" t="s">
        <v>1276</v>
      </c>
      <c r="C67" s="591" t="s">
        <v>132</v>
      </c>
      <c r="D67" s="591" t="s">
        <v>1510</v>
      </c>
      <c r="E67" s="591" t="s">
        <v>1511</v>
      </c>
      <c r="F67" s="591" t="s">
        <v>1512</v>
      </c>
      <c r="G67" s="591" t="s">
        <v>1513</v>
      </c>
      <c r="H67" s="591"/>
      <c r="I67" s="591"/>
      <c r="J67" t="s">
        <v>1553</v>
      </c>
    </row>
    <row r="68" spans="1:10">
      <c r="A68" s="591">
        <v>67</v>
      </c>
      <c r="B68" s="591" t="s">
        <v>1276</v>
      </c>
      <c r="C68" s="591" t="s">
        <v>132</v>
      </c>
      <c r="D68" s="591" t="s">
        <v>1514</v>
      </c>
      <c r="E68" s="591" t="s">
        <v>1515</v>
      </c>
      <c r="F68" s="591" t="s">
        <v>1516</v>
      </c>
      <c r="G68" s="591" t="s">
        <v>1517</v>
      </c>
      <c r="H68" s="591"/>
      <c r="I68" s="591"/>
      <c r="J68" t="s">
        <v>1553</v>
      </c>
    </row>
    <row r="69" spans="1:10">
      <c r="A69" s="591">
        <v>68</v>
      </c>
      <c r="B69" s="591" t="s">
        <v>1276</v>
      </c>
      <c r="C69" s="591" t="s">
        <v>132</v>
      </c>
      <c r="D69" s="591" t="s">
        <v>1518</v>
      </c>
      <c r="E69" s="591" t="s">
        <v>1519</v>
      </c>
      <c r="F69" s="591" t="s">
        <v>1520</v>
      </c>
      <c r="G69" s="591" t="s">
        <v>1300</v>
      </c>
      <c r="H69" s="591"/>
      <c r="I69" s="591"/>
      <c r="J69" t="s">
        <v>1553</v>
      </c>
    </row>
    <row r="70" spans="1:10">
      <c r="A70" s="591">
        <v>69</v>
      </c>
      <c r="B70" s="591" t="s">
        <v>1276</v>
      </c>
      <c r="C70" s="591" t="s">
        <v>132</v>
      </c>
      <c r="D70" s="591" t="s">
        <v>1521</v>
      </c>
      <c r="E70" s="591" t="s">
        <v>1522</v>
      </c>
      <c r="F70" s="591" t="s">
        <v>1523</v>
      </c>
      <c r="G70" s="591" t="s">
        <v>1524</v>
      </c>
      <c r="H70" s="591"/>
      <c r="I70" s="591"/>
      <c r="J70" t="s">
        <v>1553</v>
      </c>
    </row>
    <row r="71" spans="1:10">
      <c r="A71" s="591">
        <v>70</v>
      </c>
      <c r="B71" s="591" t="s">
        <v>1276</v>
      </c>
      <c r="C71" s="591" t="s">
        <v>132</v>
      </c>
      <c r="D71" s="591" t="s">
        <v>1525</v>
      </c>
      <c r="E71" s="591" t="s">
        <v>1526</v>
      </c>
      <c r="F71" s="591" t="s">
        <v>1527</v>
      </c>
      <c r="G71" s="591" t="s">
        <v>1300</v>
      </c>
      <c r="H71" s="591"/>
      <c r="I71" s="591"/>
      <c r="J71" t="s">
        <v>1553</v>
      </c>
    </row>
    <row r="72" spans="1:10">
      <c r="A72" s="591">
        <v>71</v>
      </c>
      <c r="B72" s="591" t="s">
        <v>1276</v>
      </c>
      <c r="C72" s="591" t="s">
        <v>132</v>
      </c>
      <c r="D72" s="591" t="s">
        <v>1528</v>
      </c>
      <c r="E72" s="591" t="s">
        <v>1529</v>
      </c>
      <c r="F72" s="591" t="s">
        <v>1530</v>
      </c>
      <c r="G72" s="591" t="s">
        <v>1531</v>
      </c>
      <c r="H72" s="591"/>
      <c r="I72" s="591"/>
      <c r="J72" t="s">
        <v>1553</v>
      </c>
    </row>
    <row r="73" spans="1:10">
      <c r="A73" s="591">
        <v>72</v>
      </c>
      <c r="B73" s="591" t="s">
        <v>1276</v>
      </c>
      <c r="C73" s="591" t="s">
        <v>132</v>
      </c>
      <c r="D73" s="591" t="s">
        <v>1532</v>
      </c>
      <c r="E73" s="591" t="s">
        <v>1533</v>
      </c>
      <c r="F73" s="591" t="s">
        <v>1534</v>
      </c>
      <c r="G73" s="591" t="s">
        <v>1475</v>
      </c>
      <c r="H73" s="591"/>
      <c r="I73" s="591"/>
      <c r="J73" t="s">
        <v>1553</v>
      </c>
    </row>
    <row r="74" spans="1:10">
      <c r="A74" s="591">
        <v>73</v>
      </c>
      <c r="B74" s="591" t="s">
        <v>1276</v>
      </c>
      <c r="C74" s="591" t="s">
        <v>132</v>
      </c>
      <c r="D74" s="591" t="s">
        <v>1535</v>
      </c>
      <c r="E74" s="591" t="s">
        <v>1536</v>
      </c>
      <c r="F74" s="591" t="s">
        <v>1516</v>
      </c>
      <c r="G74" s="591" t="s">
        <v>1537</v>
      </c>
      <c r="H74" s="591"/>
      <c r="I74" s="591"/>
      <c r="J74" t="s">
        <v>1553</v>
      </c>
    </row>
    <row r="75" spans="1:10">
      <c r="A75" s="591">
        <v>74</v>
      </c>
      <c r="B75" s="591" t="s">
        <v>1276</v>
      </c>
      <c r="C75" s="591" t="s">
        <v>132</v>
      </c>
      <c r="D75" s="591" t="s">
        <v>1538</v>
      </c>
      <c r="E75" s="591" t="s">
        <v>1539</v>
      </c>
      <c r="F75" s="591" t="s">
        <v>1303</v>
      </c>
      <c r="G75" s="591" t="s">
        <v>1540</v>
      </c>
      <c r="H75" s="591"/>
      <c r="I75" s="591"/>
      <c r="J75" t="s">
        <v>1553</v>
      </c>
    </row>
    <row r="76" spans="1:10">
      <c r="A76" s="591">
        <v>75</v>
      </c>
      <c r="B76" s="591" t="s">
        <v>1276</v>
      </c>
      <c r="C76" s="591" t="s">
        <v>132</v>
      </c>
      <c r="D76" s="591" t="s">
        <v>1541</v>
      </c>
      <c r="E76" s="591" t="s">
        <v>1542</v>
      </c>
      <c r="F76" s="591" t="s">
        <v>1530</v>
      </c>
      <c r="G76" s="591" t="s">
        <v>1543</v>
      </c>
      <c r="H76" s="591"/>
      <c r="I76" s="591"/>
      <c r="J76" t="s">
        <v>1553</v>
      </c>
    </row>
    <row r="77" spans="1:10">
      <c r="A77" s="591">
        <v>76</v>
      </c>
      <c r="B77" s="591" t="s">
        <v>1276</v>
      </c>
      <c r="C77" s="591" t="s">
        <v>132</v>
      </c>
      <c r="D77" s="591" t="s">
        <v>1544</v>
      </c>
      <c r="E77" s="591" t="s">
        <v>1545</v>
      </c>
      <c r="F77" s="591" t="s">
        <v>1546</v>
      </c>
      <c r="G77" s="591" t="s">
        <v>1547</v>
      </c>
      <c r="H77" s="591"/>
      <c r="I77" s="591"/>
      <c r="J77" t="s">
        <v>1553</v>
      </c>
    </row>
    <row r="78" spans="1:10">
      <c r="A78" s="591">
        <v>77</v>
      </c>
      <c r="B78" s="591" t="s">
        <v>1276</v>
      </c>
      <c r="C78" s="591" t="s">
        <v>132</v>
      </c>
      <c r="D78" s="591" t="s">
        <v>1548</v>
      </c>
      <c r="E78" s="591" t="s">
        <v>1549</v>
      </c>
      <c r="F78" s="591" t="s">
        <v>1550</v>
      </c>
      <c r="G78" s="591" t="s">
        <v>1551</v>
      </c>
      <c r="H78" s="591" t="s">
        <v>1552</v>
      </c>
      <c r="I78" s="591"/>
      <c r="J78" t="s">
        <v>1553</v>
      </c>
    </row>
  </sheetData>
  <sheetProtection formatColumns="0" formatRows="0"/>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odClassifierValidate">
    <tabColor indexed="47"/>
  </sheetPr>
  <dimension ref="A1"/>
  <sheetViews>
    <sheetView showGridLines="0" zoomScaleNormal="100" workbookViewId="0"/>
  </sheetViews>
  <sheetFormatPr defaultRowHeight="11.25"/>
  <sheetData/>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Prov">
    <tabColor indexed="47"/>
  </sheetPr>
  <dimension ref="A1"/>
  <sheetViews>
    <sheetView showGridLines="0" zoomScaleNormal="100" workbookViewId="0"/>
  </sheetViews>
  <sheetFormatPr defaultRowHeight="12.75"/>
  <cols>
    <col min="1" max="16384" width="9.140625" style="46"/>
  </cols>
  <sheetData/>
  <sheetProtection formatColumns="0" formatRows="0"/>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Hyp">
    <tabColor indexed="47"/>
  </sheetPr>
  <dimension ref="A1"/>
  <sheetViews>
    <sheetView showGridLines="0" zoomScaleNormal="100" workbookViewId="0"/>
  </sheetViews>
  <sheetFormatPr defaultRowHeight="11.25"/>
  <sheetData/>
  <sheetProtection formatColumns="0" formatRows="0"/>
  <phoneticPr fontId="1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ServiceModule">
    <tabColor indexed="47"/>
  </sheetPr>
  <dimension ref="A1"/>
  <sheetViews>
    <sheetView showGridLines="0" zoomScaleNormal="100" workbookViewId="0"/>
  </sheetViews>
  <sheetFormatPr defaultRowHeight="11.25"/>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List01">
    <tabColor indexed="47"/>
  </sheetPr>
  <dimension ref="A12:A424"/>
  <sheetViews>
    <sheetView showGridLines="0" zoomScaleNormal="100" workbookViewId="0"/>
  </sheetViews>
  <sheetFormatPr defaultRowHeight="11.25"/>
  <sheetData>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odList02">
    <tabColor indexed="47"/>
  </sheetPr>
  <dimension ref="A1"/>
  <sheetViews>
    <sheetView showGridLines="0" zoomScaleNormal="100" workbookViewId="0"/>
  </sheetViews>
  <sheetFormatPr defaultRowHeight="11.25"/>
  <sheetData/>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modList03">
    <tabColor indexed="47"/>
  </sheetPr>
  <dimension ref="A1"/>
  <sheetViews>
    <sheetView showGridLines="0" zoomScaleNormal="100" workbookViewId="0"/>
  </sheetViews>
  <sheetFormatPr defaultRowHeight="11.25"/>
  <cols>
    <col min="1" max="16384" width="9.140625" style="110"/>
  </cols>
  <sheetData/>
  <phoneticPr fontId="9"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TSH_REESTR_MO">
    <tabColor indexed="47"/>
  </sheetPr>
  <dimension ref="A1:D251"/>
  <sheetViews>
    <sheetView showGridLines="0" zoomScaleNormal="100" workbookViewId="0"/>
  </sheetViews>
  <sheetFormatPr defaultRowHeight="11.25"/>
  <sheetData>
    <row r="1" spans="1:4">
      <c r="A1" t="s">
        <v>1252</v>
      </c>
      <c r="B1" t="s">
        <v>491</v>
      </c>
      <c r="C1" t="s">
        <v>492</v>
      </c>
      <c r="D1" t="s">
        <v>1251</v>
      </c>
    </row>
    <row r="2" spans="1:4">
      <c r="A2">
        <v>1</v>
      </c>
      <c r="B2" t="s">
        <v>762</v>
      </c>
      <c r="C2" t="s">
        <v>764</v>
      </c>
      <c r="D2" t="s">
        <v>765</v>
      </c>
    </row>
    <row r="3" spans="1:4">
      <c r="A3">
        <v>2</v>
      </c>
      <c r="B3" t="s">
        <v>762</v>
      </c>
      <c r="C3" t="s">
        <v>766</v>
      </c>
      <c r="D3" t="s">
        <v>767</v>
      </c>
    </row>
    <row r="4" spans="1:4">
      <c r="A4">
        <v>3</v>
      </c>
      <c r="B4" t="s">
        <v>762</v>
      </c>
      <c r="C4" t="s">
        <v>762</v>
      </c>
      <c r="D4" t="s">
        <v>763</v>
      </c>
    </row>
    <row r="5" spans="1:4">
      <c r="A5">
        <v>4</v>
      </c>
      <c r="B5" t="s">
        <v>762</v>
      </c>
      <c r="C5" t="s">
        <v>768</v>
      </c>
      <c r="D5" t="s">
        <v>769</v>
      </c>
    </row>
    <row r="6" spans="1:4">
      <c r="A6">
        <v>5</v>
      </c>
      <c r="B6" t="s">
        <v>762</v>
      </c>
      <c r="C6" t="s">
        <v>770</v>
      </c>
      <c r="D6" t="s">
        <v>771</v>
      </c>
    </row>
    <row r="7" spans="1:4">
      <c r="A7">
        <v>6</v>
      </c>
      <c r="B7" t="s">
        <v>762</v>
      </c>
      <c r="C7" t="s">
        <v>772</v>
      </c>
      <c r="D7" t="s">
        <v>773</v>
      </c>
    </row>
    <row r="8" spans="1:4">
      <c r="A8">
        <v>7</v>
      </c>
      <c r="B8" t="s">
        <v>762</v>
      </c>
      <c r="C8" t="s">
        <v>774</v>
      </c>
      <c r="D8" t="s">
        <v>775</v>
      </c>
    </row>
    <row r="9" spans="1:4">
      <c r="A9">
        <v>8</v>
      </c>
      <c r="B9" t="s">
        <v>762</v>
      </c>
      <c r="C9" t="s">
        <v>776</v>
      </c>
      <c r="D9" t="s">
        <v>777</v>
      </c>
    </row>
    <row r="10" spans="1:4">
      <c r="A10">
        <v>9</v>
      </c>
      <c r="B10" t="s">
        <v>762</v>
      </c>
      <c r="C10" t="s">
        <v>778</v>
      </c>
      <c r="D10" t="s">
        <v>779</v>
      </c>
    </row>
    <row r="11" spans="1:4">
      <c r="A11">
        <v>10</v>
      </c>
      <c r="B11" t="s">
        <v>762</v>
      </c>
      <c r="C11" t="s">
        <v>780</v>
      </c>
      <c r="D11" t="s">
        <v>781</v>
      </c>
    </row>
    <row r="12" spans="1:4">
      <c r="A12">
        <v>11</v>
      </c>
      <c r="B12" t="s">
        <v>762</v>
      </c>
      <c r="C12" t="s">
        <v>782</v>
      </c>
      <c r="D12" t="s">
        <v>783</v>
      </c>
    </row>
    <row r="13" spans="1:4">
      <c r="A13">
        <v>12</v>
      </c>
      <c r="B13" t="s">
        <v>762</v>
      </c>
      <c r="C13" t="s">
        <v>784</v>
      </c>
      <c r="D13" t="s">
        <v>785</v>
      </c>
    </row>
    <row r="14" spans="1:4">
      <c r="A14">
        <v>13</v>
      </c>
      <c r="B14" t="s">
        <v>762</v>
      </c>
      <c r="C14" t="s">
        <v>786</v>
      </c>
      <c r="D14" t="s">
        <v>787</v>
      </c>
    </row>
    <row r="15" spans="1:4">
      <c r="A15">
        <v>14</v>
      </c>
      <c r="B15" t="s">
        <v>762</v>
      </c>
      <c r="C15" t="s">
        <v>788</v>
      </c>
      <c r="D15" t="s">
        <v>789</v>
      </c>
    </row>
    <row r="16" spans="1:4">
      <c r="A16">
        <v>15</v>
      </c>
      <c r="B16" t="s">
        <v>762</v>
      </c>
      <c r="C16" t="s">
        <v>790</v>
      </c>
      <c r="D16" t="s">
        <v>791</v>
      </c>
    </row>
    <row r="17" spans="1:4">
      <c r="A17">
        <v>16</v>
      </c>
      <c r="B17" t="s">
        <v>792</v>
      </c>
      <c r="C17" t="s">
        <v>794</v>
      </c>
      <c r="D17" t="s">
        <v>795</v>
      </c>
    </row>
    <row r="18" spans="1:4">
      <c r="A18">
        <v>17</v>
      </c>
      <c r="B18" t="s">
        <v>792</v>
      </c>
      <c r="C18" t="s">
        <v>792</v>
      </c>
      <c r="D18" t="s">
        <v>793</v>
      </c>
    </row>
    <row r="19" spans="1:4">
      <c r="A19">
        <v>18</v>
      </c>
      <c r="B19" t="s">
        <v>792</v>
      </c>
      <c r="C19" t="s">
        <v>796</v>
      </c>
      <c r="D19" t="s">
        <v>797</v>
      </c>
    </row>
    <row r="20" spans="1:4">
      <c r="A20">
        <v>19</v>
      </c>
      <c r="B20" t="s">
        <v>792</v>
      </c>
      <c r="C20" t="s">
        <v>798</v>
      </c>
      <c r="D20" t="s">
        <v>799</v>
      </c>
    </row>
    <row r="21" spans="1:4">
      <c r="A21">
        <v>20</v>
      </c>
      <c r="B21" t="s">
        <v>792</v>
      </c>
      <c r="C21" t="s">
        <v>800</v>
      </c>
      <c r="D21" t="s">
        <v>801</v>
      </c>
    </row>
    <row r="22" spans="1:4">
      <c r="A22">
        <v>21</v>
      </c>
      <c r="B22" t="s">
        <v>792</v>
      </c>
      <c r="C22" t="s">
        <v>802</v>
      </c>
      <c r="D22" t="s">
        <v>803</v>
      </c>
    </row>
    <row r="23" spans="1:4">
      <c r="A23">
        <v>22</v>
      </c>
      <c r="B23" t="s">
        <v>792</v>
      </c>
      <c r="C23" t="s">
        <v>804</v>
      </c>
      <c r="D23" t="s">
        <v>805</v>
      </c>
    </row>
    <row r="24" spans="1:4">
      <c r="A24">
        <v>23</v>
      </c>
      <c r="B24" t="s">
        <v>792</v>
      </c>
      <c r="C24" t="s">
        <v>806</v>
      </c>
      <c r="D24" t="s">
        <v>807</v>
      </c>
    </row>
    <row r="25" spans="1:4">
      <c r="A25">
        <v>24</v>
      </c>
      <c r="B25" t="s">
        <v>792</v>
      </c>
      <c r="C25" t="s">
        <v>808</v>
      </c>
      <c r="D25" t="s">
        <v>809</v>
      </c>
    </row>
    <row r="26" spans="1:4">
      <c r="A26">
        <v>25</v>
      </c>
      <c r="B26" t="s">
        <v>792</v>
      </c>
      <c r="C26" t="s">
        <v>810</v>
      </c>
      <c r="D26" t="s">
        <v>811</v>
      </c>
    </row>
    <row r="27" spans="1:4">
      <c r="A27">
        <v>26</v>
      </c>
      <c r="B27" t="s">
        <v>792</v>
      </c>
      <c r="C27" t="s">
        <v>812</v>
      </c>
      <c r="D27" t="s">
        <v>813</v>
      </c>
    </row>
    <row r="28" spans="1:4">
      <c r="A28">
        <v>27</v>
      </c>
      <c r="B28" t="s">
        <v>792</v>
      </c>
      <c r="C28" t="s">
        <v>814</v>
      </c>
      <c r="D28" t="s">
        <v>815</v>
      </c>
    </row>
    <row r="29" spans="1:4">
      <c r="A29">
        <v>28</v>
      </c>
      <c r="B29" t="s">
        <v>816</v>
      </c>
      <c r="C29" t="s">
        <v>818</v>
      </c>
      <c r="D29" t="s">
        <v>819</v>
      </c>
    </row>
    <row r="30" spans="1:4">
      <c r="A30">
        <v>29</v>
      </c>
      <c r="B30" t="s">
        <v>816</v>
      </c>
      <c r="C30" t="s">
        <v>820</v>
      </c>
      <c r="D30" t="s">
        <v>821</v>
      </c>
    </row>
    <row r="31" spans="1:4">
      <c r="A31">
        <v>30</v>
      </c>
      <c r="B31" t="s">
        <v>816</v>
      </c>
      <c r="C31" t="s">
        <v>816</v>
      </c>
      <c r="D31" t="s">
        <v>817</v>
      </c>
    </row>
    <row r="32" spans="1:4">
      <c r="A32">
        <v>31</v>
      </c>
      <c r="B32" t="s">
        <v>816</v>
      </c>
      <c r="C32" t="s">
        <v>822</v>
      </c>
      <c r="D32" t="s">
        <v>823</v>
      </c>
    </row>
    <row r="33" spans="1:4">
      <c r="A33">
        <v>32</v>
      </c>
      <c r="B33" t="s">
        <v>816</v>
      </c>
      <c r="C33" t="s">
        <v>824</v>
      </c>
      <c r="D33" t="s">
        <v>825</v>
      </c>
    </row>
    <row r="34" spans="1:4">
      <c r="A34">
        <v>33</v>
      </c>
      <c r="B34" t="s">
        <v>816</v>
      </c>
      <c r="C34" t="s">
        <v>826</v>
      </c>
      <c r="D34" t="s">
        <v>827</v>
      </c>
    </row>
    <row r="35" spans="1:4">
      <c r="A35">
        <v>34</v>
      </c>
      <c r="B35" t="s">
        <v>816</v>
      </c>
      <c r="C35" t="s">
        <v>828</v>
      </c>
      <c r="D35" t="s">
        <v>829</v>
      </c>
    </row>
    <row r="36" spans="1:4">
      <c r="A36">
        <v>35</v>
      </c>
      <c r="B36" t="s">
        <v>816</v>
      </c>
      <c r="C36" t="s">
        <v>830</v>
      </c>
      <c r="D36" t="s">
        <v>831</v>
      </c>
    </row>
    <row r="37" spans="1:4">
      <c r="A37">
        <v>36</v>
      </c>
      <c r="B37" t="s">
        <v>816</v>
      </c>
      <c r="C37" t="s">
        <v>832</v>
      </c>
      <c r="D37" t="s">
        <v>833</v>
      </c>
    </row>
    <row r="38" spans="1:4">
      <c r="A38">
        <v>37</v>
      </c>
      <c r="B38" t="s">
        <v>834</v>
      </c>
      <c r="C38" t="s">
        <v>834</v>
      </c>
      <c r="D38" t="s">
        <v>835</v>
      </c>
    </row>
    <row r="39" spans="1:4">
      <c r="A39">
        <v>38</v>
      </c>
      <c r="B39" t="s">
        <v>836</v>
      </c>
      <c r="C39" t="s">
        <v>836</v>
      </c>
      <c r="D39" t="s">
        <v>837</v>
      </c>
    </row>
    <row r="40" spans="1:4">
      <c r="A40">
        <v>39</v>
      </c>
      <c r="B40" t="s">
        <v>838</v>
      </c>
      <c r="C40" t="s">
        <v>838</v>
      </c>
      <c r="D40" t="s">
        <v>839</v>
      </c>
    </row>
    <row r="41" spans="1:4">
      <c r="A41">
        <v>40</v>
      </c>
      <c r="B41" t="s">
        <v>840</v>
      </c>
      <c r="C41" t="s">
        <v>842</v>
      </c>
      <c r="D41" t="s">
        <v>843</v>
      </c>
    </row>
    <row r="42" spans="1:4">
      <c r="A42">
        <v>41</v>
      </c>
      <c r="B42" t="s">
        <v>840</v>
      </c>
      <c r="C42" t="s">
        <v>844</v>
      </c>
      <c r="D42" t="s">
        <v>845</v>
      </c>
    </row>
    <row r="43" spans="1:4">
      <c r="A43">
        <v>42</v>
      </c>
      <c r="B43" t="s">
        <v>840</v>
      </c>
      <c r="C43" t="s">
        <v>846</v>
      </c>
      <c r="D43" t="s">
        <v>847</v>
      </c>
    </row>
    <row r="44" spans="1:4">
      <c r="A44">
        <v>43</v>
      </c>
      <c r="B44" t="s">
        <v>840</v>
      </c>
      <c r="C44" t="s">
        <v>848</v>
      </c>
      <c r="D44" t="s">
        <v>849</v>
      </c>
    </row>
    <row r="45" spans="1:4">
      <c r="A45">
        <v>44</v>
      </c>
      <c r="B45" t="s">
        <v>840</v>
      </c>
      <c r="C45" t="s">
        <v>850</v>
      </c>
      <c r="D45" t="s">
        <v>851</v>
      </c>
    </row>
    <row r="46" spans="1:4">
      <c r="A46">
        <v>45</v>
      </c>
      <c r="B46" t="s">
        <v>840</v>
      </c>
      <c r="C46" t="s">
        <v>840</v>
      </c>
      <c r="D46" t="s">
        <v>841</v>
      </c>
    </row>
    <row r="47" spans="1:4">
      <c r="A47">
        <v>46</v>
      </c>
      <c r="B47" t="s">
        <v>840</v>
      </c>
      <c r="C47" t="s">
        <v>852</v>
      </c>
      <c r="D47" t="s">
        <v>853</v>
      </c>
    </row>
    <row r="48" spans="1:4">
      <c r="A48">
        <v>47</v>
      </c>
      <c r="B48" t="s">
        <v>840</v>
      </c>
      <c r="C48" t="s">
        <v>854</v>
      </c>
      <c r="D48" t="s">
        <v>855</v>
      </c>
    </row>
    <row r="49" spans="1:4">
      <c r="A49">
        <v>48</v>
      </c>
      <c r="B49" t="s">
        <v>840</v>
      </c>
      <c r="C49" t="s">
        <v>856</v>
      </c>
      <c r="D49" t="s">
        <v>857</v>
      </c>
    </row>
    <row r="50" spans="1:4">
      <c r="A50">
        <v>49</v>
      </c>
      <c r="B50" t="s">
        <v>840</v>
      </c>
      <c r="C50" t="s">
        <v>858</v>
      </c>
      <c r="D50" t="s">
        <v>859</v>
      </c>
    </row>
    <row r="51" spans="1:4">
      <c r="A51">
        <v>50</v>
      </c>
      <c r="B51" t="s">
        <v>840</v>
      </c>
      <c r="C51" t="s">
        <v>860</v>
      </c>
      <c r="D51" t="s">
        <v>861</v>
      </c>
    </row>
    <row r="52" spans="1:4">
      <c r="A52">
        <v>51</v>
      </c>
      <c r="B52" t="s">
        <v>840</v>
      </c>
      <c r="C52" t="s">
        <v>862</v>
      </c>
      <c r="D52" t="s">
        <v>863</v>
      </c>
    </row>
    <row r="53" spans="1:4">
      <c r="A53">
        <v>52</v>
      </c>
      <c r="B53" t="s">
        <v>840</v>
      </c>
      <c r="C53" t="s">
        <v>864</v>
      </c>
      <c r="D53" t="s">
        <v>865</v>
      </c>
    </row>
    <row r="54" spans="1:4">
      <c r="A54">
        <v>53</v>
      </c>
      <c r="B54" t="s">
        <v>840</v>
      </c>
      <c r="C54" t="s">
        <v>866</v>
      </c>
      <c r="D54" t="s">
        <v>867</v>
      </c>
    </row>
    <row r="55" spans="1:4">
      <c r="A55">
        <v>54</v>
      </c>
      <c r="B55" t="s">
        <v>868</v>
      </c>
      <c r="C55" t="s">
        <v>870</v>
      </c>
      <c r="D55" t="s">
        <v>871</v>
      </c>
    </row>
    <row r="56" spans="1:4">
      <c r="A56">
        <v>55</v>
      </c>
      <c r="B56" t="s">
        <v>868</v>
      </c>
      <c r="C56" t="s">
        <v>872</v>
      </c>
      <c r="D56" t="s">
        <v>873</v>
      </c>
    </row>
    <row r="57" spans="1:4">
      <c r="A57">
        <v>56</v>
      </c>
      <c r="B57" t="s">
        <v>868</v>
      </c>
      <c r="C57" t="s">
        <v>868</v>
      </c>
      <c r="D57" t="s">
        <v>869</v>
      </c>
    </row>
    <row r="58" spans="1:4">
      <c r="A58">
        <v>57</v>
      </c>
      <c r="B58" t="s">
        <v>868</v>
      </c>
      <c r="C58" t="s">
        <v>874</v>
      </c>
      <c r="D58" t="s">
        <v>875</v>
      </c>
    </row>
    <row r="59" spans="1:4">
      <c r="A59">
        <v>58</v>
      </c>
      <c r="B59" t="s">
        <v>868</v>
      </c>
      <c r="C59" t="s">
        <v>876</v>
      </c>
      <c r="D59" t="s">
        <v>877</v>
      </c>
    </row>
    <row r="60" spans="1:4">
      <c r="A60">
        <v>59</v>
      </c>
      <c r="B60" t="s">
        <v>868</v>
      </c>
      <c r="C60" t="s">
        <v>878</v>
      </c>
      <c r="D60" t="s">
        <v>879</v>
      </c>
    </row>
    <row r="61" spans="1:4">
      <c r="A61">
        <v>60</v>
      </c>
      <c r="B61" t="s">
        <v>868</v>
      </c>
      <c r="C61" t="s">
        <v>880</v>
      </c>
      <c r="D61" t="s">
        <v>881</v>
      </c>
    </row>
    <row r="62" spans="1:4">
      <c r="A62">
        <v>61</v>
      </c>
      <c r="B62" t="s">
        <v>868</v>
      </c>
      <c r="C62" t="s">
        <v>882</v>
      </c>
      <c r="D62" t="s">
        <v>883</v>
      </c>
    </row>
    <row r="63" spans="1:4">
      <c r="A63">
        <v>62</v>
      </c>
      <c r="B63" t="s">
        <v>868</v>
      </c>
      <c r="C63" t="s">
        <v>884</v>
      </c>
      <c r="D63" t="s">
        <v>885</v>
      </c>
    </row>
    <row r="64" spans="1:4">
      <c r="A64">
        <v>63</v>
      </c>
      <c r="B64" t="s">
        <v>886</v>
      </c>
      <c r="C64" t="s">
        <v>888</v>
      </c>
      <c r="D64" t="s">
        <v>889</v>
      </c>
    </row>
    <row r="65" spans="1:4">
      <c r="A65">
        <v>64</v>
      </c>
      <c r="B65" t="s">
        <v>886</v>
      </c>
      <c r="C65" t="s">
        <v>890</v>
      </c>
      <c r="D65" t="s">
        <v>891</v>
      </c>
    </row>
    <row r="66" spans="1:4">
      <c r="A66">
        <v>65</v>
      </c>
      <c r="B66" t="s">
        <v>886</v>
      </c>
      <c r="C66" t="s">
        <v>892</v>
      </c>
      <c r="D66" t="s">
        <v>893</v>
      </c>
    </row>
    <row r="67" spans="1:4">
      <c r="A67">
        <v>66</v>
      </c>
      <c r="B67" t="s">
        <v>886</v>
      </c>
      <c r="C67" t="s">
        <v>886</v>
      </c>
      <c r="D67" t="s">
        <v>887</v>
      </c>
    </row>
    <row r="68" spans="1:4">
      <c r="A68">
        <v>67</v>
      </c>
      <c r="B68" t="s">
        <v>886</v>
      </c>
      <c r="C68" t="s">
        <v>894</v>
      </c>
      <c r="D68" t="s">
        <v>895</v>
      </c>
    </row>
    <row r="69" spans="1:4">
      <c r="A69">
        <v>68</v>
      </c>
      <c r="B69" t="s">
        <v>886</v>
      </c>
      <c r="C69" t="s">
        <v>896</v>
      </c>
      <c r="D69" t="s">
        <v>897</v>
      </c>
    </row>
    <row r="70" spans="1:4">
      <c r="A70">
        <v>69</v>
      </c>
      <c r="B70" t="s">
        <v>886</v>
      </c>
      <c r="C70" t="s">
        <v>898</v>
      </c>
      <c r="D70" t="s">
        <v>899</v>
      </c>
    </row>
    <row r="71" spans="1:4">
      <c r="A71">
        <v>70</v>
      </c>
      <c r="B71" t="s">
        <v>886</v>
      </c>
      <c r="C71" t="s">
        <v>900</v>
      </c>
      <c r="D71" t="s">
        <v>901</v>
      </c>
    </row>
    <row r="72" spans="1:4">
      <c r="A72">
        <v>71</v>
      </c>
      <c r="B72" t="s">
        <v>886</v>
      </c>
      <c r="C72" t="s">
        <v>902</v>
      </c>
      <c r="D72" t="s">
        <v>903</v>
      </c>
    </row>
    <row r="73" spans="1:4">
      <c r="A73">
        <v>72</v>
      </c>
      <c r="B73" t="s">
        <v>886</v>
      </c>
      <c r="C73" t="s">
        <v>904</v>
      </c>
      <c r="D73" t="s">
        <v>905</v>
      </c>
    </row>
    <row r="74" spans="1:4">
      <c r="A74">
        <v>73</v>
      </c>
      <c r="B74" t="s">
        <v>886</v>
      </c>
      <c r="C74" t="s">
        <v>906</v>
      </c>
      <c r="D74" t="s">
        <v>907</v>
      </c>
    </row>
    <row r="75" spans="1:4">
      <c r="A75">
        <v>74</v>
      </c>
      <c r="B75" t="s">
        <v>886</v>
      </c>
      <c r="C75" t="s">
        <v>908</v>
      </c>
      <c r="D75" t="s">
        <v>909</v>
      </c>
    </row>
    <row r="76" spans="1:4">
      <c r="A76">
        <v>75</v>
      </c>
      <c r="B76" t="s">
        <v>910</v>
      </c>
      <c r="C76" t="s">
        <v>912</v>
      </c>
      <c r="D76" t="s">
        <v>913</v>
      </c>
    </row>
    <row r="77" spans="1:4">
      <c r="A77">
        <v>76</v>
      </c>
      <c r="B77" t="s">
        <v>910</v>
      </c>
      <c r="C77" t="s">
        <v>914</v>
      </c>
      <c r="D77" t="s">
        <v>915</v>
      </c>
    </row>
    <row r="78" spans="1:4">
      <c r="A78">
        <v>77</v>
      </c>
      <c r="B78" t="s">
        <v>910</v>
      </c>
      <c r="C78" t="s">
        <v>910</v>
      </c>
      <c r="D78" t="s">
        <v>911</v>
      </c>
    </row>
    <row r="79" spans="1:4">
      <c r="A79">
        <v>78</v>
      </c>
      <c r="B79" t="s">
        <v>910</v>
      </c>
      <c r="C79" t="s">
        <v>916</v>
      </c>
      <c r="D79" t="s">
        <v>917</v>
      </c>
    </row>
    <row r="80" spans="1:4">
      <c r="A80">
        <v>79</v>
      </c>
      <c r="B80" t="s">
        <v>910</v>
      </c>
      <c r="C80" t="s">
        <v>918</v>
      </c>
      <c r="D80" t="s">
        <v>919</v>
      </c>
    </row>
    <row r="81" spans="1:4">
      <c r="A81">
        <v>80</v>
      </c>
      <c r="B81" t="s">
        <v>910</v>
      </c>
      <c r="C81" t="s">
        <v>920</v>
      </c>
      <c r="D81" t="s">
        <v>921</v>
      </c>
    </row>
    <row r="82" spans="1:4">
      <c r="A82">
        <v>81</v>
      </c>
      <c r="B82" t="s">
        <v>910</v>
      </c>
      <c r="C82" t="s">
        <v>922</v>
      </c>
      <c r="D82" t="s">
        <v>923</v>
      </c>
    </row>
    <row r="83" spans="1:4">
      <c r="A83">
        <v>82</v>
      </c>
      <c r="B83" t="s">
        <v>910</v>
      </c>
      <c r="C83" t="s">
        <v>924</v>
      </c>
      <c r="D83" t="s">
        <v>925</v>
      </c>
    </row>
    <row r="84" spans="1:4">
      <c r="A84">
        <v>83</v>
      </c>
      <c r="B84" t="s">
        <v>926</v>
      </c>
      <c r="C84" t="s">
        <v>928</v>
      </c>
      <c r="D84" t="s">
        <v>929</v>
      </c>
    </row>
    <row r="85" spans="1:4">
      <c r="A85">
        <v>84</v>
      </c>
      <c r="B85" t="s">
        <v>926</v>
      </c>
      <c r="C85" t="s">
        <v>930</v>
      </c>
      <c r="D85" t="s">
        <v>931</v>
      </c>
    </row>
    <row r="86" spans="1:4">
      <c r="A86">
        <v>85</v>
      </c>
      <c r="B86" t="s">
        <v>926</v>
      </c>
      <c r="C86" t="s">
        <v>916</v>
      </c>
      <c r="D86" t="s">
        <v>932</v>
      </c>
    </row>
    <row r="87" spans="1:4">
      <c r="A87">
        <v>86</v>
      </c>
      <c r="B87" t="s">
        <v>926</v>
      </c>
      <c r="C87" t="s">
        <v>933</v>
      </c>
      <c r="D87" t="s">
        <v>934</v>
      </c>
    </row>
    <row r="88" spans="1:4">
      <c r="A88">
        <v>87</v>
      </c>
      <c r="B88" t="s">
        <v>926</v>
      </c>
      <c r="C88" t="s">
        <v>935</v>
      </c>
      <c r="D88" t="s">
        <v>936</v>
      </c>
    </row>
    <row r="89" spans="1:4">
      <c r="A89">
        <v>88</v>
      </c>
      <c r="B89" t="s">
        <v>926</v>
      </c>
      <c r="C89" t="s">
        <v>926</v>
      </c>
      <c r="D89" t="s">
        <v>927</v>
      </c>
    </row>
    <row r="90" spans="1:4">
      <c r="A90">
        <v>89</v>
      </c>
      <c r="B90" t="s">
        <v>926</v>
      </c>
      <c r="C90" t="s">
        <v>937</v>
      </c>
      <c r="D90" t="s">
        <v>938</v>
      </c>
    </row>
    <row r="91" spans="1:4">
      <c r="A91">
        <v>90</v>
      </c>
      <c r="B91" t="s">
        <v>926</v>
      </c>
      <c r="C91" t="s">
        <v>939</v>
      </c>
      <c r="D91" t="s">
        <v>940</v>
      </c>
    </row>
    <row r="92" spans="1:4">
      <c r="A92">
        <v>91</v>
      </c>
      <c r="B92" t="s">
        <v>926</v>
      </c>
      <c r="C92" t="s">
        <v>941</v>
      </c>
      <c r="D92" t="s">
        <v>942</v>
      </c>
    </row>
    <row r="93" spans="1:4">
      <c r="A93">
        <v>92</v>
      </c>
      <c r="B93" t="s">
        <v>926</v>
      </c>
      <c r="C93" t="s">
        <v>943</v>
      </c>
      <c r="D93" t="s">
        <v>944</v>
      </c>
    </row>
    <row r="94" spans="1:4">
      <c r="A94">
        <v>93</v>
      </c>
      <c r="B94" t="s">
        <v>926</v>
      </c>
      <c r="C94" t="s">
        <v>945</v>
      </c>
      <c r="D94" t="s">
        <v>946</v>
      </c>
    </row>
    <row r="95" spans="1:4">
      <c r="A95">
        <v>94</v>
      </c>
      <c r="B95" t="s">
        <v>947</v>
      </c>
      <c r="C95" t="s">
        <v>949</v>
      </c>
      <c r="D95" t="s">
        <v>950</v>
      </c>
    </row>
    <row r="96" spans="1:4">
      <c r="A96">
        <v>95</v>
      </c>
      <c r="B96" t="s">
        <v>947</v>
      </c>
      <c r="C96" t="s">
        <v>947</v>
      </c>
      <c r="D96" t="s">
        <v>948</v>
      </c>
    </row>
    <row r="97" spans="1:4">
      <c r="A97">
        <v>96</v>
      </c>
      <c r="B97" t="s">
        <v>947</v>
      </c>
      <c r="C97" t="s">
        <v>951</v>
      </c>
      <c r="D97" t="s">
        <v>952</v>
      </c>
    </row>
    <row r="98" spans="1:4">
      <c r="A98">
        <v>97</v>
      </c>
      <c r="B98" t="s">
        <v>947</v>
      </c>
      <c r="C98" t="s">
        <v>953</v>
      </c>
      <c r="D98" t="s">
        <v>954</v>
      </c>
    </row>
    <row r="99" spans="1:4">
      <c r="A99">
        <v>98</v>
      </c>
      <c r="B99" t="s">
        <v>947</v>
      </c>
      <c r="C99" t="s">
        <v>955</v>
      </c>
      <c r="D99" t="s">
        <v>956</v>
      </c>
    </row>
    <row r="100" spans="1:4">
      <c r="A100">
        <v>99</v>
      </c>
      <c r="B100" t="s">
        <v>947</v>
      </c>
      <c r="C100" t="s">
        <v>957</v>
      </c>
      <c r="D100" t="s">
        <v>958</v>
      </c>
    </row>
    <row r="101" spans="1:4">
      <c r="A101">
        <v>100</v>
      </c>
      <c r="B101" t="s">
        <v>947</v>
      </c>
      <c r="C101" t="s">
        <v>959</v>
      </c>
      <c r="D101" t="s">
        <v>960</v>
      </c>
    </row>
    <row r="102" spans="1:4">
      <c r="A102">
        <v>101</v>
      </c>
      <c r="B102" t="s">
        <v>947</v>
      </c>
      <c r="C102" t="s">
        <v>961</v>
      </c>
      <c r="D102" t="s">
        <v>962</v>
      </c>
    </row>
    <row r="103" spans="1:4">
      <c r="A103">
        <v>102</v>
      </c>
      <c r="B103" t="s">
        <v>963</v>
      </c>
      <c r="C103" t="s">
        <v>963</v>
      </c>
      <c r="D103" t="s">
        <v>964</v>
      </c>
    </row>
    <row r="104" spans="1:4">
      <c r="A104">
        <v>103</v>
      </c>
      <c r="B104" t="s">
        <v>963</v>
      </c>
      <c r="C104" t="s">
        <v>965</v>
      </c>
      <c r="D104" t="s">
        <v>966</v>
      </c>
    </row>
    <row r="105" spans="1:4">
      <c r="A105">
        <v>104</v>
      </c>
      <c r="B105" t="s">
        <v>963</v>
      </c>
      <c r="C105" t="s">
        <v>967</v>
      </c>
      <c r="D105" t="s">
        <v>968</v>
      </c>
    </row>
    <row r="106" spans="1:4">
      <c r="A106">
        <v>105</v>
      </c>
      <c r="B106" t="s">
        <v>963</v>
      </c>
      <c r="C106" t="s">
        <v>969</v>
      </c>
      <c r="D106" t="s">
        <v>970</v>
      </c>
    </row>
    <row r="107" spans="1:4">
      <c r="A107">
        <v>106</v>
      </c>
      <c r="B107" t="s">
        <v>963</v>
      </c>
      <c r="C107" t="s">
        <v>971</v>
      </c>
      <c r="D107" t="s">
        <v>972</v>
      </c>
    </row>
    <row r="108" spans="1:4">
      <c r="A108">
        <v>107</v>
      </c>
      <c r="B108" t="s">
        <v>963</v>
      </c>
      <c r="C108" t="s">
        <v>884</v>
      </c>
      <c r="D108" t="s">
        <v>973</v>
      </c>
    </row>
    <row r="109" spans="1:4">
      <c r="A109">
        <v>108</v>
      </c>
      <c r="B109" t="s">
        <v>974</v>
      </c>
      <c r="C109" t="s">
        <v>976</v>
      </c>
      <c r="D109" t="s">
        <v>977</v>
      </c>
    </row>
    <row r="110" spans="1:4">
      <c r="A110">
        <v>109</v>
      </c>
      <c r="B110" t="s">
        <v>974</v>
      </c>
      <c r="C110" t="s">
        <v>978</v>
      </c>
      <c r="D110" t="s">
        <v>979</v>
      </c>
    </row>
    <row r="111" spans="1:4">
      <c r="A111">
        <v>110</v>
      </c>
      <c r="B111" t="s">
        <v>974</v>
      </c>
      <c r="C111" t="s">
        <v>980</v>
      </c>
      <c r="D111" t="s">
        <v>981</v>
      </c>
    </row>
    <row r="112" spans="1:4">
      <c r="A112">
        <v>111</v>
      </c>
      <c r="B112" t="s">
        <v>974</v>
      </c>
      <c r="C112" t="s">
        <v>982</v>
      </c>
      <c r="D112" t="s">
        <v>983</v>
      </c>
    </row>
    <row r="113" spans="1:4">
      <c r="A113">
        <v>112</v>
      </c>
      <c r="B113" t="s">
        <v>974</v>
      </c>
      <c r="C113" t="s">
        <v>984</v>
      </c>
      <c r="D113" t="s">
        <v>985</v>
      </c>
    </row>
    <row r="114" spans="1:4">
      <c r="A114">
        <v>113</v>
      </c>
      <c r="B114" t="s">
        <v>974</v>
      </c>
      <c r="C114" t="s">
        <v>986</v>
      </c>
      <c r="D114" t="s">
        <v>987</v>
      </c>
    </row>
    <row r="115" spans="1:4">
      <c r="A115">
        <v>114</v>
      </c>
      <c r="B115" t="s">
        <v>974</v>
      </c>
      <c r="C115" t="s">
        <v>988</v>
      </c>
      <c r="D115" t="s">
        <v>989</v>
      </c>
    </row>
    <row r="116" spans="1:4">
      <c r="A116">
        <v>115</v>
      </c>
      <c r="B116" t="s">
        <v>974</v>
      </c>
      <c r="C116" t="s">
        <v>920</v>
      </c>
      <c r="D116" t="s">
        <v>990</v>
      </c>
    </row>
    <row r="117" spans="1:4">
      <c r="A117">
        <v>116</v>
      </c>
      <c r="B117" t="s">
        <v>974</v>
      </c>
      <c r="C117" t="s">
        <v>991</v>
      </c>
      <c r="D117" t="s">
        <v>992</v>
      </c>
    </row>
    <row r="118" spans="1:4">
      <c r="A118">
        <v>117</v>
      </c>
      <c r="B118" t="s">
        <v>974</v>
      </c>
      <c r="C118" t="s">
        <v>974</v>
      </c>
      <c r="D118" t="s">
        <v>975</v>
      </c>
    </row>
    <row r="119" spans="1:4">
      <c r="A119">
        <v>118</v>
      </c>
      <c r="B119" t="s">
        <v>974</v>
      </c>
      <c r="C119" t="s">
        <v>993</v>
      </c>
      <c r="D119" t="s">
        <v>994</v>
      </c>
    </row>
    <row r="120" spans="1:4">
      <c r="A120">
        <v>119</v>
      </c>
      <c r="B120" t="s">
        <v>974</v>
      </c>
      <c r="C120" t="s">
        <v>995</v>
      </c>
      <c r="D120" t="s">
        <v>996</v>
      </c>
    </row>
    <row r="121" spans="1:4">
      <c r="A121">
        <v>120</v>
      </c>
      <c r="B121" t="s">
        <v>974</v>
      </c>
      <c r="C121" t="s">
        <v>997</v>
      </c>
      <c r="D121" t="s">
        <v>998</v>
      </c>
    </row>
    <row r="122" spans="1:4">
      <c r="A122">
        <v>121</v>
      </c>
      <c r="B122" t="s">
        <v>974</v>
      </c>
      <c r="C122" t="s">
        <v>999</v>
      </c>
      <c r="D122" t="s">
        <v>1000</v>
      </c>
    </row>
    <row r="123" spans="1:4">
      <c r="A123">
        <v>122</v>
      </c>
      <c r="B123" t="s">
        <v>1001</v>
      </c>
      <c r="C123" t="s">
        <v>1003</v>
      </c>
      <c r="D123" t="s">
        <v>1004</v>
      </c>
    </row>
    <row r="124" spans="1:4">
      <c r="A124">
        <v>123</v>
      </c>
      <c r="B124" t="s">
        <v>1001</v>
      </c>
      <c r="C124" t="s">
        <v>1005</v>
      </c>
      <c r="D124" t="s">
        <v>1006</v>
      </c>
    </row>
    <row r="125" spans="1:4">
      <c r="A125">
        <v>124</v>
      </c>
      <c r="B125" t="s">
        <v>1001</v>
      </c>
      <c r="C125" t="s">
        <v>1007</v>
      </c>
      <c r="D125" t="s">
        <v>1008</v>
      </c>
    </row>
    <row r="126" spans="1:4">
      <c r="A126">
        <v>125</v>
      </c>
      <c r="B126" t="s">
        <v>1001</v>
      </c>
      <c r="C126" t="s">
        <v>1009</v>
      </c>
      <c r="D126" t="s">
        <v>1010</v>
      </c>
    </row>
    <row r="127" spans="1:4">
      <c r="A127">
        <v>126</v>
      </c>
      <c r="B127" t="s">
        <v>1001</v>
      </c>
      <c r="C127" t="s">
        <v>1011</v>
      </c>
      <c r="D127" t="s">
        <v>1012</v>
      </c>
    </row>
    <row r="128" spans="1:4">
      <c r="A128">
        <v>127</v>
      </c>
      <c r="B128" t="s">
        <v>1001</v>
      </c>
      <c r="C128" t="s">
        <v>1013</v>
      </c>
      <c r="D128" t="s">
        <v>1014</v>
      </c>
    </row>
    <row r="129" spans="1:4">
      <c r="A129">
        <v>128</v>
      </c>
      <c r="B129" t="s">
        <v>1001</v>
      </c>
      <c r="C129" t="s">
        <v>1015</v>
      </c>
      <c r="D129" t="s">
        <v>1016</v>
      </c>
    </row>
    <row r="130" spans="1:4">
      <c r="A130">
        <v>129</v>
      </c>
      <c r="B130" t="s">
        <v>1001</v>
      </c>
      <c r="C130" t="s">
        <v>1017</v>
      </c>
      <c r="D130" t="s">
        <v>1018</v>
      </c>
    </row>
    <row r="131" spans="1:4">
      <c r="A131">
        <v>130</v>
      </c>
      <c r="B131" t="s">
        <v>1001</v>
      </c>
      <c r="C131" t="s">
        <v>939</v>
      </c>
      <c r="D131" t="s">
        <v>1019</v>
      </c>
    </row>
    <row r="132" spans="1:4">
      <c r="A132">
        <v>131</v>
      </c>
      <c r="B132" t="s">
        <v>1001</v>
      </c>
      <c r="C132" t="s">
        <v>1001</v>
      </c>
      <c r="D132" t="s">
        <v>1002</v>
      </c>
    </row>
    <row r="133" spans="1:4">
      <c r="A133">
        <v>132</v>
      </c>
      <c r="B133" t="s">
        <v>1001</v>
      </c>
      <c r="C133" t="s">
        <v>1020</v>
      </c>
      <c r="D133" t="s">
        <v>1021</v>
      </c>
    </row>
    <row r="134" spans="1:4">
      <c r="A134">
        <v>133</v>
      </c>
      <c r="B134" t="s">
        <v>1001</v>
      </c>
      <c r="C134" t="s">
        <v>1022</v>
      </c>
      <c r="D134" t="s">
        <v>1023</v>
      </c>
    </row>
    <row r="135" spans="1:4">
      <c r="A135">
        <v>134</v>
      </c>
      <c r="B135" t="s">
        <v>1001</v>
      </c>
      <c r="C135" t="s">
        <v>1024</v>
      </c>
      <c r="D135" t="s">
        <v>1025</v>
      </c>
    </row>
    <row r="136" spans="1:4">
      <c r="A136">
        <v>135</v>
      </c>
      <c r="B136" t="s">
        <v>1001</v>
      </c>
      <c r="C136" t="s">
        <v>1026</v>
      </c>
      <c r="D136" t="s">
        <v>1027</v>
      </c>
    </row>
    <row r="137" spans="1:4">
      <c r="A137">
        <v>136</v>
      </c>
      <c r="B137" t="s">
        <v>1001</v>
      </c>
      <c r="C137" t="s">
        <v>1028</v>
      </c>
      <c r="D137" t="s">
        <v>1029</v>
      </c>
    </row>
    <row r="138" spans="1:4">
      <c r="A138">
        <v>137</v>
      </c>
      <c r="B138" t="s">
        <v>1001</v>
      </c>
      <c r="C138" t="s">
        <v>1030</v>
      </c>
      <c r="D138" t="s">
        <v>1031</v>
      </c>
    </row>
    <row r="139" spans="1:4">
      <c r="A139">
        <v>138</v>
      </c>
      <c r="B139" t="s">
        <v>1001</v>
      </c>
      <c r="C139" t="s">
        <v>1032</v>
      </c>
      <c r="D139" t="s">
        <v>1033</v>
      </c>
    </row>
    <row r="140" spans="1:4">
      <c r="A140">
        <v>139</v>
      </c>
      <c r="B140" t="s">
        <v>1034</v>
      </c>
      <c r="C140" t="s">
        <v>1036</v>
      </c>
      <c r="D140" t="s">
        <v>1037</v>
      </c>
    </row>
    <row r="141" spans="1:4">
      <c r="A141">
        <v>140</v>
      </c>
      <c r="B141" t="s">
        <v>1034</v>
      </c>
      <c r="C141" t="s">
        <v>1038</v>
      </c>
      <c r="D141" t="s">
        <v>1039</v>
      </c>
    </row>
    <row r="142" spans="1:4">
      <c r="A142">
        <v>141</v>
      </c>
      <c r="B142" t="s">
        <v>1034</v>
      </c>
      <c r="C142" t="s">
        <v>1040</v>
      </c>
      <c r="D142" t="s">
        <v>1041</v>
      </c>
    </row>
    <row r="143" spans="1:4">
      <c r="A143">
        <v>142</v>
      </c>
      <c r="B143" t="s">
        <v>1034</v>
      </c>
      <c r="C143" t="s">
        <v>1042</v>
      </c>
      <c r="D143" t="s">
        <v>1043</v>
      </c>
    </row>
    <row r="144" spans="1:4">
      <c r="A144">
        <v>143</v>
      </c>
      <c r="B144" t="s">
        <v>1034</v>
      </c>
      <c r="C144" t="s">
        <v>1044</v>
      </c>
      <c r="D144" t="s">
        <v>1045</v>
      </c>
    </row>
    <row r="145" spans="1:4">
      <c r="A145">
        <v>144</v>
      </c>
      <c r="B145" t="s">
        <v>1034</v>
      </c>
      <c r="C145" t="s">
        <v>1034</v>
      </c>
      <c r="D145" t="s">
        <v>1035</v>
      </c>
    </row>
    <row r="146" spans="1:4">
      <c r="A146">
        <v>145</v>
      </c>
      <c r="B146" t="s">
        <v>1034</v>
      </c>
      <c r="C146" t="s">
        <v>906</v>
      </c>
      <c r="D146" t="s">
        <v>1046</v>
      </c>
    </row>
    <row r="147" spans="1:4">
      <c r="A147">
        <v>146</v>
      </c>
      <c r="B147" t="s">
        <v>1034</v>
      </c>
      <c r="C147" t="s">
        <v>1047</v>
      </c>
      <c r="D147" t="s">
        <v>1048</v>
      </c>
    </row>
    <row r="148" spans="1:4">
      <c r="A148">
        <v>147</v>
      </c>
      <c r="B148" t="s">
        <v>1034</v>
      </c>
      <c r="C148" t="s">
        <v>1049</v>
      </c>
      <c r="D148" t="s">
        <v>1050</v>
      </c>
    </row>
    <row r="149" spans="1:4">
      <c r="A149">
        <v>148</v>
      </c>
      <c r="B149" t="s">
        <v>1051</v>
      </c>
      <c r="C149" t="s">
        <v>1053</v>
      </c>
      <c r="D149" t="s">
        <v>1054</v>
      </c>
    </row>
    <row r="150" spans="1:4">
      <c r="A150">
        <v>149</v>
      </c>
      <c r="B150" t="s">
        <v>1051</v>
      </c>
      <c r="C150" t="s">
        <v>1055</v>
      </c>
      <c r="D150" t="s">
        <v>1056</v>
      </c>
    </row>
    <row r="151" spans="1:4">
      <c r="A151">
        <v>150</v>
      </c>
      <c r="B151" t="s">
        <v>1051</v>
      </c>
      <c r="C151" t="s">
        <v>1057</v>
      </c>
      <c r="D151" t="s">
        <v>1058</v>
      </c>
    </row>
    <row r="152" spans="1:4">
      <c r="A152">
        <v>151</v>
      </c>
      <c r="B152" t="s">
        <v>1051</v>
      </c>
      <c r="C152" t="s">
        <v>1059</v>
      </c>
      <c r="D152" t="s">
        <v>1060</v>
      </c>
    </row>
    <row r="153" spans="1:4">
      <c r="A153">
        <v>152</v>
      </c>
      <c r="B153" t="s">
        <v>1051</v>
      </c>
      <c r="C153" t="s">
        <v>1061</v>
      </c>
      <c r="D153" t="s">
        <v>1062</v>
      </c>
    </row>
    <row r="154" spans="1:4">
      <c r="A154">
        <v>153</v>
      </c>
      <c r="B154" t="s">
        <v>1051</v>
      </c>
      <c r="C154" t="s">
        <v>1063</v>
      </c>
      <c r="D154" t="s">
        <v>1064</v>
      </c>
    </row>
    <row r="155" spans="1:4">
      <c r="A155">
        <v>154</v>
      </c>
      <c r="B155" t="s">
        <v>1051</v>
      </c>
      <c r="C155" t="s">
        <v>1051</v>
      </c>
      <c r="D155" t="s">
        <v>1052</v>
      </c>
    </row>
    <row r="156" spans="1:4">
      <c r="A156">
        <v>155</v>
      </c>
      <c r="B156" t="s">
        <v>1051</v>
      </c>
      <c r="C156" t="s">
        <v>1065</v>
      </c>
      <c r="D156" t="s">
        <v>1066</v>
      </c>
    </row>
    <row r="157" spans="1:4">
      <c r="A157">
        <v>156</v>
      </c>
      <c r="B157" t="s">
        <v>1051</v>
      </c>
      <c r="C157" t="s">
        <v>1067</v>
      </c>
      <c r="D157" t="s">
        <v>1068</v>
      </c>
    </row>
    <row r="158" spans="1:4">
      <c r="A158">
        <v>157</v>
      </c>
      <c r="B158" t="s">
        <v>1051</v>
      </c>
      <c r="C158" t="s">
        <v>1069</v>
      </c>
      <c r="D158" t="s">
        <v>1070</v>
      </c>
    </row>
    <row r="159" spans="1:4">
      <c r="A159">
        <v>158</v>
      </c>
      <c r="B159" t="s">
        <v>1051</v>
      </c>
      <c r="C159" t="s">
        <v>1071</v>
      </c>
      <c r="D159" t="s">
        <v>1072</v>
      </c>
    </row>
    <row r="160" spans="1:4">
      <c r="A160">
        <v>159</v>
      </c>
      <c r="B160" t="s">
        <v>1051</v>
      </c>
      <c r="C160" t="s">
        <v>1073</v>
      </c>
      <c r="D160" t="s">
        <v>1074</v>
      </c>
    </row>
    <row r="161" spans="1:4">
      <c r="A161">
        <v>160</v>
      </c>
      <c r="B161" t="s">
        <v>1051</v>
      </c>
      <c r="C161" t="s">
        <v>1075</v>
      </c>
      <c r="D161" t="s">
        <v>1076</v>
      </c>
    </row>
    <row r="162" spans="1:4">
      <c r="A162">
        <v>161</v>
      </c>
      <c r="B162" t="s">
        <v>1051</v>
      </c>
      <c r="C162" t="s">
        <v>1077</v>
      </c>
      <c r="D162" t="s">
        <v>1078</v>
      </c>
    </row>
    <row r="163" spans="1:4">
      <c r="A163">
        <v>162</v>
      </c>
      <c r="B163" t="s">
        <v>1051</v>
      </c>
      <c r="C163" t="s">
        <v>1079</v>
      </c>
      <c r="D163" t="s">
        <v>1080</v>
      </c>
    </row>
    <row r="164" spans="1:4">
      <c r="A164">
        <v>163</v>
      </c>
      <c r="B164" t="s">
        <v>1081</v>
      </c>
      <c r="C164" t="s">
        <v>1083</v>
      </c>
      <c r="D164" t="s">
        <v>1084</v>
      </c>
    </row>
    <row r="165" spans="1:4">
      <c r="A165">
        <v>164</v>
      </c>
      <c r="B165" t="s">
        <v>1081</v>
      </c>
      <c r="C165" t="s">
        <v>1085</v>
      </c>
      <c r="D165" t="s">
        <v>1086</v>
      </c>
    </row>
    <row r="166" spans="1:4">
      <c r="A166">
        <v>165</v>
      </c>
      <c r="B166" t="s">
        <v>1081</v>
      </c>
      <c r="C166" t="s">
        <v>1081</v>
      </c>
      <c r="D166" t="s">
        <v>1082</v>
      </c>
    </row>
    <row r="167" spans="1:4">
      <c r="A167">
        <v>166</v>
      </c>
      <c r="B167" t="s">
        <v>1081</v>
      </c>
      <c r="C167" t="s">
        <v>1087</v>
      </c>
      <c r="D167" t="s">
        <v>1088</v>
      </c>
    </row>
    <row r="168" spans="1:4">
      <c r="A168">
        <v>167</v>
      </c>
      <c r="B168" t="s">
        <v>1081</v>
      </c>
      <c r="C168" t="s">
        <v>1089</v>
      </c>
      <c r="D168" t="s">
        <v>1090</v>
      </c>
    </row>
    <row r="169" spans="1:4">
      <c r="A169">
        <v>168</v>
      </c>
      <c r="B169" t="s">
        <v>1081</v>
      </c>
      <c r="C169" t="s">
        <v>1091</v>
      </c>
      <c r="D169" t="s">
        <v>1092</v>
      </c>
    </row>
    <row r="170" spans="1:4">
      <c r="A170">
        <v>169</v>
      </c>
      <c r="B170" t="s">
        <v>1081</v>
      </c>
      <c r="C170" t="s">
        <v>1093</v>
      </c>
      <c r="D170" t="s">
        <v>1094</v>
      </c>
    </row>
    <row r="171" spans="1:4">
      <c r="A171">
        <v>170</v>
      </c>
      <c r="B171" t="s">
        <v>1081</v>
      </c>
      <c r="C171" t="s">
        <v>1095</v>
      </c>
      <c r="D171" t="s">
        <v>1096</v>
      </c>
    </row>
    <row r="172" spans="1:4">
      <c r="A172">
        <v>171</v>
      </c>
      <c r="B172" t="s">
        <v>1081</v>
      </c>
      <c r="C172" t="s">
        <v>1097</v>
      </c>
      <c r="D172" t="s">
        <v>1098</v>
      </c>
    </row>
    <row r="173" spans="1:4">
      <c r="A173">
        <v>172</v>
      </c>
      <c r="B173" t="s">
        <v>1099</v>
      </c>
      <c r="C173" t="s">
        <v>1101</v>
      </c>
      <c r="D173" t="s">
        <v>1102</v>
      </c>
    </row>
    <row r="174" spans="1:4">
      <c r="A174">
        <v>173</v>
      </c>
      <c r="B174" t="s">
        <v>1099</v>
      </c>
      <c r="C174" t="s">
        <v>1103</v>
      </c>
      <c r="D174" t="s">
        <v>1104</v>
      </c>
    </row>
    <row r="175" spans="1:4">
      <c r="A175">
        <v>174</v>
      </c>
      <c r="B175" t="s">
        <v>1099</v>
      </c>
      <c r="C175" t="s">
        <v>1105</v>
      </c>
      <c r="D175" t="s">
        <v>1106</v>
      </c>
    </row>
    <row r="176" spans="1:4">
      <c r="A176">
        <v>175</v>
      </c>
      <c r="B176" t="s">
        <v>1099</v>
      </c>
      <c r="C176" t="s">
        <v>1107</v>
      </c>
      <c r="D176" t="s">
        <v>1108</v>
      </c>
    </row>
    <row r="177" spans="1:4">
      <c r="A177">
        <v>176</v>
      </c>
      <c r="B177" t="s">
        <v>1099</v>
      </c>
      <c r="C177" t="s">
        <v>1109</v>
      </c>
      <c r="D177" t="s">
        <v>1110</v>
      </c>
    </row>
    <row r="178" spans="1:4">
      <c r="A178">
        <v>177</v>
      </c>
      <c r="B178" t="s">
        <v>1099</v>
      </c>
      <c r="C178" t="s">
        <v>1099</v>
      </c>
      <c r="D178" t="s">
        <v>1100</v>
      </c>
    </row>
    <row r="179" spans="1:4">
      <c r="A179">
        <v>178</v>
      </c>
      <c r="B179" t="s">
        <v>1099</v>
      </c>
      <c r="C179" t="s">
        <v>1111</v>
      </c>
      <c r="D179" t="s">
        <v>1112</v>
      </c>
    </row>
    <row r="180" spans="1:4">
      <c r="A180">
        <v>179</v>
      </c>
      <c r="B180" t="s">
        <v>1099</v>
      </c>
      <c r="C180" t="s">
        <v>1113</v>
      </c>
      <c r="D180" t="s">
        <v>1114</v>
      </c>
    </row>
    <row r="181" spans="1:4">
      <c r="A181">
        <v>180</v>
      </c>
      <c r="B181" t="s">
        <v>1099</v>
      </c>
      <c r="C181" t="s">
        <v>1115</v>
      </c>
      <c r="D181" t="s">
        <v>1116</v>
      </c>
    </row>
    <row r="182" spans="1:4">
      <c r="A182">
        <v>181</v>
      </c>
      <c r="B182" t="s">
        <v>1117</v>
      </c>
      <c r="C182" t="s">
        <v>1117</v>
      </c>
      <c r="D182" t="s">
        <v>1118</v>
      </c>
    </row>
    <row r="183" spans="1:4">
      <c r="A183">
        <v>182</v>
      </c>
      <c r="B183" t="s">
        <v>1119</v>
      </c>
      <c r="C183" t="s">
        <v>844</v>
      </c>
      <c r="D183" t="s">
        <v>1121</v>
      </c>
    </row>
    <row r="184" spans="1:4">
      <c r="A184">
        <v>183</v>
      </c>
      <c r="B184" t="s">
        <v>1119</v>
      </c>
      <c r="C184" t="s">
        <v>1122</v>
      </c>
      <c r="D184" t="s">
        <v>1123</v>
      </c>
    </row>
    <row r="185" spans="1:4">
      <c r="A185">
        <v>184</v>
      </c>
      <c r="B185" t="s">
        <v>1119</v>
      </c>
      <c r="C185" t="s">
        <v>1124</v>
      </c>
      <c r="D185" t="s">
        <v>1125</v>
      </c>
    </row>
    <row r="186" spans="1:4">
      <c r="A186">
        <v>185</v>
      </c>
      <c r="B186" t="s">
        <v>1119</v>
      </c>
      <c r="C186" t="s">
        <v>1126</v>
      </c>
      <c r="D186" t="s">
        <v>1127</v>
      </c>
    </row>
    <row r="187" spans="1:4">
      <c r="A187">
        <v>186</v>
      </c>
      <c r="B187" t="s">
        <v>1119</v>
      </c>
      <c r="C187" t="s">
        <v>1128</v>
      </c>
      <c r="D187" t="s">
        <v>1129</v>
      </c>
    </row>
    <row r="188" spans="1:4">
      <c r="A188">
        <v>187</v>
      </c>
      <c r="B188" t="s">
        <v>1119</v>
      </c>
      <c r="C188" t="s">
        <v>1130</v>
      </c>
      <c r="D188" t="s">
        <v>1131</v>
      </c>
    </row>
    <row r="189" spans="1:4">
      <c r="A189">
        <v>188</v>
      </c>
      <c r="B189" t="s">
        <v>1119</v>
      </c>
      <c r="C189" t="s">
        <v>1132</v>
      </c>
      <c r="D189" t="s">
        <v>1133</v>
      </c>
    </row>
    <row r="190" spans="1:4">
      <c r="A190">
        <v>189</v>
      </c>
      <c r="B190" t="s">
        <v>1119</v>
      </c>
      <c r="C190" t="s">
        <v>1134</v>
      </c>
      <c r="D190" t="s">
        <v>1135</v>
      </c>
    </row>
    <row r="191" spans="1:4">
      <c r="A191">
        <v>190</v>
      </c>
      <c r="B191" t="s">
        <v>1119</v>
      </c>
      <c r="C191" t="s">
        <v>1136</v>
      </c>
      <c r="D191" t="s">
        <v>1137</v>
      </c>
    </row>
    <row r="192" spans="1:4">
      <c r="A192">
        <v>191</v>
      </c>
      <c r="B192" t="s">
        <v>1119</v>
      </c>
      <c r="C192" t="s">
        <v>902</v>
      </c>
      <c r="D192" t="s">
        <v>1138</v>
      </c>
    </row>
    <row r="193" spans="1:4">
      <c r="A193">
        <v>192</v>
      </c>
      <c r="B193" t="s">
        <v>1119</v>
      </c>
      <c r="C193" t="s">
        <v>1119</v>
      </c>
      <c r="D193" t="s">
        <v>1120</v>
      </c>
    </row>
    <row r="194" spans="1:4">
      <c r="A194">
        <v>193</v>
      </c>
      <c r="B194" t="s">
        <v>1119</v>
      </c>
      <c r="C194" t="s">
        <v>1139</v>
      </c>
      <c r="D194" t="s">
        <v>1140</v>
      </c>
    </row>
    <row r="195" spans="1:4">
      <c r="A195">
        <v>194</v>
      </c>
      <c r="B195" t="s">
        <v>1119</v>
      </c>
      <c r="C195" t="s">
        <v>1141</v>
      </c>
      <c r="D195" t="s">
        <v>1142</v>
      </c>
    </row>
    <row r="196" spans="1:4">
      <c r="A196">
        <v>195</v>
      </c>
      <c r="B196" t="s">
        <v>1119</v>
      </c>
      <c r="C196" t="s">
        <v>1143</v>
      </c>
      <c r="D196" t="s">
        <v>1144</v>
      </c>
    </row>
    <row r="197" spans="1:4">
      <c r="A197">
        <v>196</v>
      </c>
      <c r="B197" t="s">
        <v>1119</v>
      </c>
      <c r="C197" t="s">
        <v>1145</v>
      </c>
      <c r="D197" t="s">
        <v>1146</v>
      </c>
    </row>
    <row r="198" spans="1:4">
      <c r="A198">
        <v>197</v>
      </c>
      <c r="B198" t="s">
        <v>1147</v>
      </c>
      <c r="C198" t="s">
        <v>1149</v>
      </c>
      <c r="D198" t="s">
        <v>1150</v>
      </c>
    </row>
    <row r="199" spans="1:4">
      <c r="A199">
        <v>198</v>
      </c>
      <c r="B199" t="s">
        <v>1147</v>
      </c>
      <c r="C199" t="s">
        <v>1151</v>
      </c>
      <c r="D199" t="s">
        <v>1152</v>
      </c>
    </row>
    <row r="200" spans="1:4">
      <c r="A200">
        <v>199</v>
      </c>
      <c r="B200" t="s">
        <v>1147</v>
      </c>
      <c r="C200" t="s">
        <v>1153</v>
      </c>
      <c r="D200" t="s">
        <v>1154</v>
      </c>
    </row>
    <row r="201" spans="1:4">
      <c r="A201">
        <v>200</v>
      </c>
      <c r="B201" t="s">
        <v>1147</v>
      </c>
      <c r="C201" t="s">
        <v>1155</v>
      </c>
      <c r="D201" t="s">
        <v>1156</v>
      </c>
    </row>
    <row r="202" spans="1:4">
      <c r="A202">
        <v>201</v>
      </c>
      <c r="B202" t="s">
        <v>1147</v>
      </c>
      <c r="C202" t="s">
        <v>1157</v>
      </c>
      <c r="D202" t="s">
        <v>1158</v>
      </c>
    </row>
    <row r="203" spans="1:4">
      <c r="A203">
        <v>202</v>
      </c>
      <c r="B203" t="s">
        <v>1147</v>
      </c>
      <c r="C203" t="s">
        <v>1024</v>
      </c>
      <c r="D203" t="s">
        <v>1159</v>
      </c>
    </row>
    <row r="204" spans="1:4">
      <c r="A204">
        <v>203</v>
      </c>
      <c r="B204" t="s">
        <v>1147</v>
      </c>
      <c r="C204" t="s">
        <v>1160</v>
      </c>
      <c r="D204" t="s">
        <v>1161</v>
      </c>
    </row>
    <row r="205" spans="1:4">
      <c r="A205">
        <v>204</v>
      </c>
      <c r="B205" t="s">
        <v>1147</v>
      </c>
      <c r="C205" t="s">
        <v>1147</v>
      </c>
      <c r="D205" t="s">
        <v>1148</v>
      </c>
    </row>
    <row r="206" spans="1:4">
      <c r="A206">
        <v>205</v>
      </c>
      <c r="B206" t="s">
        <v>1147</v>
      </c>
      <c r="C206" t="s">
        <v>1162</v>
      </c>
      <c r="D206" t="s">
        <v>1163</v>
      </c>
    </row>
    <row r="207" spans="1:4">
      <c r="A207">
        <v>206</v>
      </c>
      <c r="B207" t="s">
        <v>1164</v>
      </c>
      <c r="C207" t="s">
        <v>1166</v>
      </c>
      <c r="D207" t="s">
        <v>1167</v>
      </c>
    </row>
    <row r="208" spans="1:4">
      <c r="A208">
        <v>207</v>
      </c>
      <c r="B208" t="s">
        <v>1164</v>
      </c>
      <c r="C208" t="s">
        <v>1168</v>
      </c>
      <c r="D208" t="s">
        <v>1169</v>
      </c>
    </row>
    <row r="209" spans="1:4">
      <c r="A209">
        <v>208</v>
      </c>
      <c r="B209" t="s">
        <v>1164</v>
      </c>
      <c r="C209" t="s">
        <v>1170</v>
      </c>
      <c r="D209" t="s">
        <v>1171</v>
      </c>
    </row>
    <row r="210" spans="1:4">
      <c r="A210">
        <v>209</v>
      </c>
      <c r="B210" t="s">
        <v>1164</v>
      </c>
      <c r="C210" t="s">
        <v>1172</v>
      </c>
      <c r="D210" t="s">
        <v>1173</v>
      </c>
    </row>
    <row r="211" spans="1:4">
      <c r="A211">
        <v>210</v>
      </c>
      <c r="B211" t="s">
        <v>1164</v>
      </c>
      <c r="C211" t="s">
        <v>1174</v>
      </c>
      <c r="D211" t="s">
        <v>1175</v>
      </c>
    </row>
    <row r="212" spans="1:4">
      <c r="A212">
        <v>211</v>
      </c>
      <c r="B212" t="s">
        <v>1164</v>
      </c>
      <c r="C212" t="s">
        <v>1176</v>
      </c>
      <c r="D212" t="s">
        <v>1177</v>
      </c>
    </row>
    <row r="213" spans="1:4">
      <c r="A213">
        <v>212</v>
      </c>
      <c r="B213" t="s">
        <v>1164</v>
      </c>
      <c r="C213" t="s">
        <v>1164</v>
      </c>
      <c r="D213" t="s">
        <v>1165</v>
      </c>
    </row>
    <row r="214" spans="1:4">
      <c r="A214">
        <v>213</v>
      </c>
      <c r="B214" t="s">
        <v>1164</v>
      </c>
      <c r="C214" t="s">
        <v>1178</v>
      </c>
      <c r="D214" t="s">
        <v>1179</v>
      </c>
    </row>
    <row r="215" spans="1:4">
      <c r="A215">
        <v>214</v>
      </c>
      <c r="B215" t="s">
        <v>1180</v>
      </c>
      <c r="C215" t="s">
        <v>1182</v>
      </c>
      <c r="D215" t="s">
        <v>1183</v>
      </c>
    </row>
    <row r="216" spans="1:4">
      <c r="A216">
        <v>215</v>
      </c>
      <c r="B216" t="s">
        <v>1180</v>
      </c>
      <c r="C216" t="s">
        <v>1184</v>
      </c>
      <c r="D216" t="s">
        <v>1185</v>
      </c>
    </row>
    <row r="217" spans="1:4">
      <c r="A217">
        <v>216</v>
      </c>
      <c r="B217" t="s">
        <v>1180</v>
      </c>
      <c r="C217" t="s">
        <v>1186</v>
      </c>
      <c r="D217" t="s">
        <v>1187</v>
      </c>
    </row>
    <row r="218" spans="1:4">
      <c r="A218">
        <v>217</v>
      </c>
      <c r="B218" t="s">
        <v>1180</v>
      </c>
      <c r="C218" t="s">
        <v>1188</v>
      </c>
      <c r="D218" t="s">
        <v>1189</v>
      </c>
    </row>
    <row r="219" spans="1:4">
      <c r="A219">
        <v>218</v>
      </c>
      <c r="B219" t="s">
        <v>1180</v>
      </c>
      <c r="C219" t="s">
        <v>1190</v>
      </c>
      <c r="D219" t="s">
        <v>1191</v>
      </c>
    </row>
    <row r="220" spans="1:4">
      <c r="A220">
        <v>219</v>
      </c>
      <c r="B220" t="s">
        <v>1180</v>
      </c>
      <c r="C220" t="s">
        <v>1024</v>
      </c>
      <c r="D220" t="s">
        <v>1192</v>
      </c>
    </row>
    <row r="221" spans="1:4">
      <c r="A221">
        <v>220</v>
      </c>
      <c r="B221" t="s">
        <v>1180</v>
      </c>
      <c r="C221" t="s">
        <v>1193</v>
      </c>
      <c r="D221" t="s">
        <v>1194</v>
      </c>
    </row>
    <row r="222" spans="1:4">
      <c r="A222">
        <v>221</v>
      </c>
      <c r="B222" t="s">
        <v>1180</v>
      </c>
      <c r="C222" t="s">
        <v>1180</v>
      </c>
      <c r="D222" t="s">
        <v>1181</v>
      </c>
    </row>
    <row r="223" spans="1:4">
      <c r="A223">
        <v>222</v>
      </c>
      <c r="B223" t="s">
        <v>1180</v>
      </c>
      <c r="C223" t="s">
        <v>1195</v>
      </c>
      <c r="D223" t="s">
        <v>1196</v>
      </c>
    </row>
    <row r="224" spans="1:4">
      <c r="A224">
        <v>223</v>
      </c>
      <c r="B224" t="s">
        <v>1197</v>
      </c>
      <c r="C224" t="s">
        <v>1199</v>
      </c>
      <c r="D224" t="s">
        <v>1200</v>
      </c>
    </row>
    <row r="225" spans="1:4">
      <c r="A225">
        <v>224</v>
      </c>
      <c r="B225" t="s">
        <v>1197</v>
      </c>
      <c r="C225" t="s">
        <v>1201</v>
      </c>
      <c r="D225" t="s">
        <v>1202</v>
      </c>
    </row>
    <row r="226" spans="1:4">
      <c r="A226">
        <v>225</v>
      </c>
      <c r="B226" t="s">
        <v>1197</v>
      </c>
      <c r="C226" t="s">
        <v>1203</v>
      </c>
      <c r="D226" t="s">
        <v>1204</v>
      </c>
    </row>
    <row r="227" spans="1:4">
      <c r="A227">
        <v>226</v>
      </c>
      <c r="B227" t="s">
        <v>1197</v>
      </c>
      <c r="C227" t="s">
        <v>1205</v>
      </c>
      <c r="D227" t="s">
        <v>1206</v>
      </c>
    </row>
    <row r="228" spans="1:4">
      <c r="A228">
        <v>227</v>
      </c>
      <c r="B228" t="s">
        <v>1197</v>
      </c>
      <c r="C228" t="s">
        <v>1153</v>
      </c>
      <c r="D228" t="s">
        <v>1207</v>
      </c>
    </row>
    <row r="229" spans="1:4">
      <c r="A229">
        <v>228</v>
      </c>
      <c r="B229" t="s">
        <v>1197</v>
      </c>
      <c r="C229" t="s">
        <v>1208</v>
      </c>
      <c r="D229" t="s">
        <v>1209</v>
      </c>
    </row>
    <row r="230" spans="1:4">
      <c r="A230">
        <v>229</v>
      </c>
      <c r="B230" t="s">
        <v>1197</v>
      </c>
      <c r="C230" t="s">
        <v>1210</v>
      </c>
      <c r="D230" t="s">
        <v>1211</v>
      </c>
    </row>
    <row r="231" spans="1:4">
      <c r="A231">
        <v>230</v>
      </c>
      <c r="B231" t="s">
        <v>1197</v>
      </c>
      <c r="C231" t="s">
        <v>1212</v>
      </c>
      <c r="D231" t="s">
        <v>1213</v>
      </c>
    </row>
    <row r="232" spans="1:4">
      <c r="A232">
        <v>231</v>
      </c>
      <c r="B232" t="s">
        <v>1197</v>
      </c>
      <c r="C232" t="s">
        <v>1197</v>
      </c>
      <c r="D232" t="s">
        <v>1198</v>
      </c>
    </row>
    <row r="233" spans="1:4">
      <c r="A233">
        <v>232</v>
      </c>
      <c r="B233" t="s">
        <v>1214</v>
      </c>
      <c r="C233" t="s">
        <v>1216</v>
      </c>
      <c r="D233" t="s">
        <v>1217</v>
      </c>
    </row>
    <row r="234" spans="1:4">
      <c r="A234">
        <v>233</v>
      </c>
      <c r="B234" t="s">
        <v>1214</v>
      </c>
      <c r="C234" t="s">
        <v>1218</v>
      </c>
      <c r="D234" t="s">
        <v>1219</v>
      </c>
    </row>
    <row r="235" spans="1:4">
      <c r="A235">
        <v>234</v>
      </c>
      <c r="B235" t="s">
        <v>1214</v>
      </c>
      <c r="C235" t="s">
        <v>1220</v>
      </c>
      <c r="D235" t="s">
        <v>1221</v>
      </c>
    </row>
    <row r="236" spans="1:4">
      <c r="A236">
        <v>235</v>
      </c>
      <c r="B236" t="s">
        <v>1214</v>
      </c>
      <c r="C236" t="s">
        <v>1222</v>
      </c>
      <c r="D236" t="s">
        <v>1223</v>
      </c>
    </row>
    <row r="237" spans="1:4">
      <c r="A237">
        <v>236</v>
      </c>
      <c r="B237" t="s">
        <v>1214</v>
      </c>
      <c r="C237" t="s">
        <v>1224</v>
      </c>
      <c r="D237" t="s">
        <v>1225</v>
      </c>
    </row>
    <row r="238" spans="1:4">
      <c r="A238">
        <v>237</v>
      </c>
      <c r="B238" t="s">
        <v>1214</v>
      </c>
      <c r="C238" t="s">
        <v>1226</v>
      </c>
      <c r="D238" t="s">
        <v>1227</v>
      </c>
    </row>
    <row r="239" spans="1:4">
      <c r="A239">
        <v>238</v>
      </c>
      <c r="B239" t="s">
        <v>1214</v>
      </c>
      <c r="C239" t="s">
        <v>1228</v>
      </c>
      <c r="D239" t="s">
        <v>1229</v>
      </c>
    </row>
    <row r="240" spans="1:4">
      <c r="A240">
        <v>239</v>
      </c>
      <c r="B240" t="s">
        <v>1214</v>
      </c>
      <c r="C240" t="s">
        <v>1230</v>
      </c>
      <c r="D240" t="s">
        <v>1231</v>
      </c>
    </row>
    <row r="241" spans="1:4">
      <c r="A241">
        <v>240</v>
      </c>
      <c r="B241" t="s">
        <v>1214</v>
      </c>
      <c r="C241" t="s">
        <v>1232</v>
      </c>
      <c r="D241" t="s">
        <v>1233</v>
      </c>
    </row>
    <row r="242" spans="1:4">
      <c r="A242">
        <v>241</v>
      </c>
      <c r="B242" t="s">
        <v>1214</v>
      </c>
      <c r="C242" t="s">
        <v>1214</v>
      </c>
      <c r="D242" t="s">
        <v>1215</v>
      </c>
    </row>
    <row r="243" spans="1:4">
      <c r="A243">
        <v>242</v>
      </c>
      <c r="B243" t="s">
        <v>1234</v>
      </c>
      <c r="C243" t="s">
        <v>772</v>
      </c>
      <c r="D243" t="s">
        <v>1236</v>
      </c>
    </row>
    <row r="244" spans="1:4">
      <c r="A244">
        <v>243</v>
      </c>
      <c r="B244" t="s">
        <v>1234</v>
      </c>
      <c r="C244" t="s">
        <v>1237</v>
      </c>
      <c r="D244" t="s">
        <v>1238</v>
      </c>
    </row>
    <row r="245" spans="1:4">
      <c r="A245">
        <v>244</v>
      </c>
      <c r="B245" t="s">
        <v>1234</v>
      </c>
      <c r="C245" t="s">
        <v>1239</v>
      </c>
      <c r="D245" t="s">
        <v>1240</v>
      </c>
    </row>
    <row r="246" spans="1:4">
      <c r="A246">
        <v>245</v>
      </c>
      <c r="B246" t="s">
        <v>1234</v>
      </c>
      <c r="C246" t="s">
        <v>1241</v>
      </c>
      <c r="D246" t="s">
        <v>1242</v>
      </c>
    </row>
    <row r="247" spans="1:4">
      <c r="A247">
        <v>246</v>
      </c>
      <c r="B247" t="s">
        <v>1234</v>
      </c>
      <c r="C247" t="s">
        <v>1243</v>
      </c>
      <c r="D247" t="s">
        <v>1244</v>
      </c>
    </row>
    <row r="248" spans="1:4">
      <c r="A248">
        <v>247</v>
      </c>
      <c r="B248" t="s">
        <v>1234</v>
      </c>
      <c r="C248" t="s">
        <v>1245</v>
      </c>
      <c r="D248" t="s">
        <v>1246</v>
      </c>
    </row>
    <row r="249" spans="1:4">
      <c r="A249">
        <v>248</v>
      </c>
      <c r="B249" t="s">
        <v>1234</v>
      </c>
      <c r="C249" t="s">
        <v>1247</v>
      </c>
      <c r="D249" t="s">
        <v>1248</v>
      </c>
    </row>
    <row r="250" spans="1:4">
      <c r="A250">
        <v>249</v>
      </c>
      <c r="B250" t="s">
        <v>1234</v>
      </c>
      <c r="C250" t="s">
        <v>1249</v>
      </c>
      <c r="D250" t="s">
        <v>1250</v>
      </c>
    </row>
    <row r="251" spans="1:4">
      <c r="A251">
        <v>250</v>
      </c>
      <c r="B251" t="s">
        <v>1234</v>
      </c>
      <c r="C251" t="s">
        <v>1234</v>
      </c>
      <c r="D251" t="s">
        <v>1235</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14" width="10.5703125" style="173"/>
    <col min="15" max="16384" width="10.5703125" style="31"/>
  </cols>
  <sheetData>
    <row r="1" spans="1:14" ht="3" customHeight="1">
      <c r="A1" s="184" t="s">
        <v>92</v>
      </c>
    </row>
    <row r="2" spans="1:14" ht="22.5">
      <c r="F2" s="664" t="s">
        <v>470</v>
      </c>
      <c r="G2" s="665"/>
      <c r="H2" s="666"/>
      <c r="I2" s="351"/>
    </row>
    <row r="3" spans="1:14" ht="3" customHeight="1"/>
    <row r="4" spans="1:14" s="138" customFormat="1" ht="11.25">
      <c r="A4" s="183"/>
      <c r="B4" s="183"/>
      <c r="C4" s="183"/>
      <c r="D4" s="183"/>
      <c r="F4" s="625" t="s">
        <v>445</v>
      </c>
      <c r="G4" s="625"/>
      <c r="H4" s="625"/>
      <c r="I4" s="646" t="s">
        <v>446</v>
      </c>
      <c r="J4" s="183"/>
      <c r="K4" s="183"/>
      <c r="L4" s="183"/>
      <c r="M4" s="183"/>
      <c r="N4" s="183"/>
    </row>
    <row r="5" spans="1:14" s="138" customFormat="1" ht="11.25" customHeight="1">
      <c r="A5" s="183"/>
      <c r="B5" s="183"/>
      <c r="C5" s="183"/>
      <c r="D5" s="183"/>
      <c r="F5" s="261" t="s">
        <v>91</v>
      </c>
      <c r="G5" s="98" t="s">
        <v>448</v>
      </c>
      <c r="H5" s="260" t="s">
        <v>439</v>
      </c>
      <c r="I5" s="646"/>
      <c r="J5" s="183"/>
      <c r="K5" s="183"/>
      <c r="L5" s="183"/>
      <c r="M5" s="183"/>
      <c r="N5" s="183"/>
    </row>
    <row r="6" spans="1:14" s="138" customFormat="1" ht="12" customHeight="1">
      <c r="A6" s="183"/>
      <c r="B6" s="183"/>
      <c r="C6" s="183"/>
      <c r="D6" s="183"/>
      <c r="F6" s="262" t="s">
        <v>92</v>
      </c>
      <c r="G6" s="264">
        <v>2</v>
      </c>
      <c r="H6" s="265">
        <v>3</v>
      </c>
      <c r="I6" s="263">
        <v>4</v>
      </c>
      <c r="J6" s="183">
        <v>4</v>
      </c>
      <c r="K6" s="183"/>
      <c r="L6" s="183"/>
      <c r="M6" s="183"/>
      <c r="N6" s="183"/>
    </row>
    <row r="7" spans="1:14" s="138" customFormat="1" ht="18.75">
      <c r="A7" s="183"/>
      <c r="B7" s="183"/>
      <c r="C7" s="183"/>
      <c r="D7" s="183"/>
      <c r="F7" s="165">
        <v>1</v>
      </c>
      <c r="G7" s="336" t="s">
        <v>471</v>
      </c>
      <c r="H7" s="259" t="str">
        <f>IF(dateCh="","",dateCh)</f>
        <v>26.04.2023</v>
      </c>
      <c r="I7" s="169" t="s">
        <v>472</v>
      </c>
      <c r="J7" s="271"/>
      <c r="K7" s="183"/>
      <c r="L7" s="183"/>
      <c r="M7" s="183"/>
      <c r="N7" s="183"/>
    </row>
    <row r="8" spans="1:14" s="138" customFormat="1" ht="45">
      <c r="A8" s="667">
        <v>1</v>
      </c>
      <c r="B8" s="183"/>
      <c r="C8" s="183"/>
      <c r="D8" s="183"/>
      <c r="F8" s="165" t="str">
        <f>"2." &amp;mergeValue(A8)</f>
        <v>2.1</v>
      </c>
      <c r="G8" s="336" t="s">
        <v>473</v>
      </c>
      <c r="H8" s="259"/>
      <c r="I8" s="169" t="s">
        <v>568</v>
      </c>
      <c r="J8" s="271"/>
      <c r="K8" s="183"/>
      <c r="L8" s="183"/>
      <c r="M8" s="183"/>
      <c r="N8" s="183"/>
    </row>
    <row r="9" spans="1:14" s="138" customFormat="1" ht="22.5">
      <c r="A9" s="667"/>
      <c r="B9" s="183"/>
      <c r="C9" s="183"/>
      <c r="D9" s="183"/>
      <c r="F9" s="165" t="str">
        <f>"3." &amp;mergeValue(A9)</f>
        <v>3.1</v>
      </c>
      <c r="G9" s="336" t="s">
        <v>474</v>
      </c>
      <c r="H9" s="259"/>
      <c r="I9" s="169" t="s">
        <v>566</v>
      </c>
      <c r="J9" s="271"/>
      <c r="K9" s="183"/>
      <c r="L9" s="183"/>
      <c r="M9" s="183"/>
      <c r="N9" s="183"/>
    </row>
    <row r="10" spans="1:14" s="138" customFormat="1" ht="22.5">
      <c r="A10" s="667"/>
      <c r="B10" s="183"/>
      <c r="C10" s="183"/>
      <c r="D10" s="183"/>
      <c r="F10" s="165" t="str">
        <f>"4."&amp;mergeValue(A10)</f>
        <v>4.1</v>
      </c>
      <c r="G10" s="336" t="s">
        <v>475</v>
      </c>
      <c r="H10" s="260" t="s">
        <v>449</v>
      </c>
      <c r="I10" s="169"/>
      <c r="J10" s="271"/>
      <c r="K10" s="183"/>
      <c r="L10" s="183"/>
      <c r="M10" s="183"/>
      <c r="N10" s="183"/>
    </row>
    <row r="11" spans="1:14"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row>
    <row r="12" spans="1:14" s="138" customFormat="1" ht="22.5">
      <c r="A12" s="667"/>
      <c r="B12" s="667"/>
      <c r="C12" s="667">
        <v>1</v>
      </c>
      <c r="D12" s="276"/>
      <c r="F12" s="165" t="str">
        <f>"4."&amp;mergeValue(A12) &amp;"."&amp;mergeValue(B12)&amp;"."&amp;mergeValue(C12)</f>
        <v>4.1.1.1</v>
      </c>
      <c r="G12" s="275" t="s">
        <v>476</v>
      </c>
      <c r="H12" s="259"/>
      <c r="I12" s="169" t="s">
        <v>479</v>
      </c>
      <c r="J12" s="271"/>
      <c r="K12" s="183"/>
      <c r="L12" s="183"/>
      <c r="M12" s="183"/>
      <c r="N12" s="183"/>
    </row>
    <row r="13" spans="1:14" s="138" customFormat="1" ht="39" customHeight="1">
      <c r="A13" s="667"/>
      <c r="B13" s="667"/>
      <c r="C13" s="667"/>
      <c r="D13" s="276">
        <v>1</v>
      </c>
      <c r="F13" s="165" t="str">
        <f>"4."&amp;mergeValue(A13) &amp;"."&amp;mergeValue(B13)&amp;"."&amp;mergeValue(C13)&amp;"."&amp;mergeValue(D13)</f>
        <v>4.1.1.1.1</v>
      </c>
      <c r="G13" s="339" t="s">
        <v>477</v>
      </c>
      <c r="H13" s="259"/>
      <c r="I13" s="668" t="s">
        <v>569</v>
      </c>
      <c r="J13" s="271"/>
      <c r="K13" s="183"/>
      <c r="L13" s="183"/>
      <c r="M13" s="183"/>
      <c r="N13" s="183"/>
    </row>
    <row r="14" spans="1:14" s="138" customFormat="1" ht="18.75">
      <c r="A14" s="667"/>
      <c r="B14" s="667"/>
      <c r="C14" s="667"/>
      <c r="D14" s="276"/>
      <c r="F14" s="272"/>
      <c r="G14" s="130" t="s">
        <v>4</v>
      </c>
      <c r="H14" s="277"/>
      <c r="I14" s="668"/>
      <c r="J14" s="271"/>
      <c r="K14" s="183"/>
      <c r="L14" s="183"/>
      <c r="M14" s="183"/>
      <c r="N14" s="183"/>
    </row>
    <row r="15" spans="1:14" s="138" customFormat="1" ht="18.75">
      <c r="A15" s="667"/>
      <c r="B15" s="667"/>
      <c r="C15" s="276"/>
      <c r="D15" s="276"/>
      <c r="F15" s="340"/>
      <c r="G15" s="168" t="s">
        <v>401</v>
      </c>
      <c r="H15" s="341"/>
      <c r="I15" s="342"/>
      <c r="J15" s="271"/>
      <c r="K15" s="183"/>
      <c r="L15" s="183"/>
      <c r="M15" s="183"/>
      <c r="N15" s="183"/>
    </row>
    <row r="16" spans="1:14" s="138" customFormat="1" ht="18.75">
      <c r="A16" s="667"/>
      <c r="B16" s="183"/>
      <c r="C16" s="183"/>
      <c r="D16" s="183"/>
      <c r="F16" s="272"/>
      <c r="G16" s="135" t="s">
        <v>483</v>
      </c>
      <c r="H16" s="273"/>
      <c r="I16" s="274"/>
      <c r="J16" s="271"/>
      <c r="K16" s="183"/>
      <c r="L16" s="183"/>
      <c r="M16" s="183"/>
      <c r="N16" s="183"/>
    </row>
    <row r="17" spans="1:14" s="138" customFormat="1" ht="18.75">
      <c r="A17" s="183"/>
      <c r="B17" s="183"/>
      <c r="C17" s="183"/>
      <c r="D17" s="183"/>
      <c r="F17" s="272"/>
      <c r="G17" s="144" t="s">
        <v>482</v>
      </c>
      <c r="H17" s="273"/>
      <c r="I17" s="274"/>
      <c r="J17" s="271"/>
      <c r="K17" s="183"/>
      <c r="L17" s="183"/>
      <c r="M17" s="183"/>
      <c r="N17" s="183"/>
    </row>
    <row r="18" spans="1:14" s="138" customFormat="1" ht="3" customHeight="1">
      <c r="A18" s="183"/>
      <c r="B18" s="183"/>
      <c r="C18" s="183"/>
      <c r="D18" s="183"/>
      <c r="F18" s="278"/>
      <c r="G18" s="279"/>
      <c r="H18" s="280"/>
      <c r="I18" s="281"/>
      <c r="J18" s="183"/>
      <c r="K18" s="183"/>
      <c r="L18" s="183"/>
      <c r="M18" s="183"/>
      <c r="N18" s="183"/>
    </row>
    <row r="19" spans="1:14" s="138" customFormat="1" ht="15" customHeight="1">
      <c r="A19" s="183"/>
      <c r="B19" s="183"/>
      <c r="C19" s="183"/>
      <c r="D19" s="183"/>
      <c r="F19" s="267"/>
      <c r="G19" s="663" t="s">
        <v>571</v>
      </c>
      <c r="H19" s="663"/>
      <c r="I19" s="194"/>
      <c r="J19" s="183"/>
      <c r="K19" s="183"/>
      <c r="L19" s="183"/>
      <c r="M19" s="183"/>
      <c r="N19" s="1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600-000000000000}">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odInfo">
    <tabColor indexed="47"/>
  </sheetPr>
  <dimension ref="A1:D36"/>
  <sheetViews>
    <sheetView showGridLines="0" zoomScaleNormal="100" workbookViewId="0"/>
  </sheetViews>
  <sheetFormatPr defaultRowHeight="11.25"/>
  <cols>
    <col min="1" max="1" width="3.7109375" style="36" customWidth="1"/>
    <col min="2" max="2" width="90.7109375" style="36" customWidth="1"/>
    <col min="3" max="16384" width="9.140625" style="36"/>
  </cols>
  <sheetData>
    <row r="1" spans="2:4">
      <c r="B1" s="43" t="s">
        <v>59</v>
      </c>
    </row>
    <row r="2" spans="2:4" ht="90">
      <c r="B2" s="45" t="s">
        <v>480</v>
      </c>
    </row>
    <row r="3" spans="2:4" ht="67.5">
      <c r="B3" s="45" t="s">
        <v>389</v>
      </c>
    </row>
    <row r="4" spans="2:4" ht="33.75">
      <c r="B4" s="45" t="s">
        <v>577</v>
      </c>
    </row>
    <row r="5" spans="2:4">
      <c r="B5" s="45" t="s">
        <v>222</v>
      </c>
    </row>
    <row r="6" spans="2:4" ht="22.5">
      <c r="B6" s="45" t="s">
        <v>266</v>
      </c>
    </row>
    <row r="7" spans="2:4" ht="22.5">
      <c r="B7" s="45" t="s">
        <v>267</v>
      </c>
    </row>
    <row r="8" spans="2:4" ht="22.5">
      <c r="B8" s="45" t="s">
        <v>268</v>
      </c>
    </row>
    <row r="9" spans="2:4" ht="22.5">
      <c r="B9" s="45" t="s">
        <v>481</v>
      </c>
    </row>
    <row r="10" spans="2:4" ht="56.25">
      <c r="B10" s="45" t="s">
        <v>672</v>
      </c>
    </row>
    <row r="11" spans="2:4" ht="12.75">
      <c r="B11" s="190" t="s">
        <v>387</v>
      </c>
    </row>
    <row r="12" spans="2:4">
      <c r="B12" s="43" t="s">
        <v>181</v>
      </c>
    </row>
    <row r="13" spans="2:4" ht="22.5">
      <c r="B13" s="45" t="s">
        <v>197</v>
      </c>
    </row>
    <row r="14" spans="2:4" ht="67.5">
      <c r="B14" s="45" t="s">
        <v>250</v>
      </c>
    </row>
    <row r="15" spans="2:4" ht="22.5">
      <c r="B15" s="45" t="s">
        <v>230</v>
      </c>
    </row>
    <row r="16" spans="2:4">
      <c r="B16" s="43" t="s">
        <v>206</v>
      </c>
      <c r="D16" s="80"/>
    </row>
    <row r="17" spans="2:2" ht="33.75">
      <c r="B17" s="45" t="s">
        <v>264</v>
      </c>
    </row>
    <row r="18" spans="2:2" ht="33.75">
      <c r="B18" s="45" t="s">
        <v>265</v>
      </c>
    </row>
    <row r="19" spans="2:2">
      <c r="B19" s="45" t="s">
        <v>251</v>
      </c>
    </row>
    <row r="20" spans="2:2" ht="33.75">
      <c r="B20" s="45" t="s">
        <v>292</v>
      </c>
    </row>
    <row r="21" spans="2:2">
      <c r="B21" s="43" t="s">
        <v>219</v>
      </c>
    </row>
    <row r="22" spans="2:2">
      <c r="B22" s="45" t="s">
        <v>221</v>
      </c>
    </row>
    <row r="24" spans="2:2" ht="22.5">
      <c r="B24" s="192" t="s">
        <v>370</v>
      </c>
    </row>
    <row r="26" spans="2:2">
      <c r="B26" s="43" t="s">
        <v>331</v>
      </c>
    </row>
    <row r="27" spans="2:2" ht="22.5">
      <c r="B27" s="191" t="s">
        <v>458</v>
      </c>
    </row>
    <row r="28" spans="2:2" ht="56.25">
      <c r="B28" s="191" t="s">
        <v>457</v>
      </c>
    </row>
    <row r="29" spans="2:2">
      <c r="B29" s="254" t="s">
        <v>388</v>
      </c>
    </row>
    <row r="30" spans="2:2" ht="22.5">
      <c r="B30" s="191" t="s">
        <v>576</v>
      </c>
    </row>
    <row r="32" spans="2:2">
      <c r="B32" s="239" t="s">
        <v>431</v>
      </c>
    </row>
    <row r="33" spans="1:2" ht="14.25">
      <c r="A33" s="240">
        <v>1</v>
      </c>
      <c r="B33" s="241" t="s">
        <v>432</v>
      </c>
    </row>
    <row r="34" spans="1:2" ht="14.25">
      <c r="A34" s="240">
        <v>2</v>
      </c>
      <c r="B34" s="241" t="s">
        <v>433</v>
      </c>
    </row>
    <row r="35" spans="1:2">
      <c r="B35" s="239" t="s">
        <v>434</v>
      </c>
    </row>
    <row r="36" spans="1:2">
      <c r="B36" s="241" t="s">
        <v>435</v>
      </c>
    </row>
  </sheetData>
  <phoneticPr fontId="9"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06">
    <tabColor indexed="47"/>
  </sheetPr>
  <dimension ref="A1"/>
  <sheetViews>
    <sheetView showGridLines="0" zoomScaleNormal="100" workbookViewId="0"/>
  </sheetViews>
  <sheetFormatPr defaultRowHeight="11.25"/>
  <sheetData/>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07">
    <tabColor indexed="47"/>
  </sheetPr>
  <dimension ref="A1"/>
  <sheetViews>
    <sheetView showGridLines="0" zoomScaleNormal="100" workbookViewId="0"/>
  </sheetViews>
  <sheetFormatPr defaultRowHeight="11.25"/>
  <cols>
    <col min="1" max="16384" width="9.140625" style="153"/>
  </cols>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List11">
    <tabColor indexed="47"/>
  </sheetPr>
  <dimension ref="A1"/>
  <sheetViews>
    <sheetView showGridLines="0" zoomScaleNormal="100" workbookViewId="0"/>
  </sheetViews>
  <sheetFormatPr defaultRowHeight="11.25"/>
  <sheetData/>
  <sheetProtection formatColumns="0" formatRows="0"/>
  <phoneticPr fontId="9"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frmDateChoose">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Comm">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ThisWorkbook">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odfrmReestrMR">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173" hidden="1" customWidth="1"/>
    <col min="7" max="8" width="9.140625" style="184" hidden="1" customWidth="1"/>
    <col min="9" max="9" width="3.7109375" style="194" customWidth="1"/>
    <col min="10" max="11" width="3.7109375" style="75" customWidth="1"/>
    <col min="12" max="12" width="12.7109375" style="31" customWidth="1"/>
    <col min="13" max="13" width="44.7109375" style="31" customWidth="1"/>
    <col min="14" max="14" width="1.7109375" style="31" hidden="1" customWidth="1"/>
    <col min="15" max="15" width="29.7109375" style="31" hidden="1" customWidth="1"/>
    <col min="16" max="17" width="23.7109375" style="31" hidden="1" customWidth="1"/>
    <col min="18" max="18" width="11.7109375" style="31" customWidth="1"/>
    <col min="19" max="19" width="3.7109375" style="31" customWidth="1"/>
    <col min="20" max="20" width="11.7109375" style="31" customWidth="1"/>
    <col min="21" max="21" width="8.5703125" style="31" hidden="1" customWidth="1"/>
    <col min="22" max="22" width="4.7109375" style="31" customWidth="1"/>
    <col min="23" max="23" width="115.7109375" style="31" customWidth="1"/>
    <col min="24" max="25" width="10.5703125" style="173"/>
    <col min="26" max="26" width="11.140625" style="173" customWidth="1"/>
    <col min="27" max="28" width="10.5703125" style="173"/>
    <col min="29" max="16384" width="10.5703125" style="31"/>
  </cols>
  <sheetData>
    <row r="1" spans="1:28" hidden="1"/>
    <row r="2" spans="1:28" hidden="1"/>
    <row r="3" spans="1:28" hidden="1"/>
    <row r="4" spans="1:28" ht="3" customHeight="1">
      <c r="J4" s="74"/>
      <c r="K4" s="74"/>
      <c r="L4" s="382"/>
      <c r="M4" s="382"/>
      <c r="N4" s="382"/>
    </row>
    <row r="5" spans="1:28" ht="26.1" customHeight="1">
      <c r="J5" s="74"/>
      <c r="K5" s="74"/>
      <c r="L5" s="684" t="s">
        <v>717</v>
      </c>
      <c r="M5" s="684"/>
      <c r="N5" s="684"/>
      <c r="O5" s="684"/>
      <c r="P5" s="684"/>
      <c r="Q5" s="684"/>
      <c r="R5" s="684"/>
      <c r="S5" s="684"/>
      <c r="T5" s="684"/>
      <c r="U5" s="466"/>
    </row>
    <row r="6" spans="1:28" ht="3" customHeight="1">
      <c r="J6" s="74"/>
      <c r="K6" s="74"/>
      <c r="L6" s="382"/>
      <c r="M6" s="382"/>
      <c r="N6" s="382"/>
      <c r="O6" s="383"/>
      <c r="P6" s="383"/>
      <c r="Q6" s="383"/>
      <c r="R6" s="383"/>
      <c r="S6" s="383"/>
      <c r="T6" s="383"/>
      <c r="U6" s="383"/>
    </row>
    <row r="7" spans="1:28" s="377" customFormat="1" ht="5.25" hidden="1">
      <c r="A7" s="183"/>
      <c r="B7" s="183"/>
      <c r="C7" s="183"/>
      <c r="D7" s="183"/>
      <c r="E7" s="183"/>
      <c r="F7" s="183"/>
      <c r="G7" s="183"/>
      <c r="H7" s="183"/>
      <c r="L7" s="581"/>
      <c r="M7" s="544"/>
      <c r="O7" s="690"/>
      <c r="P7" s="690"/>
      <c r="Q7" s="690"/>
      <c r="R7" s="690"/>
      <c r="S7" s="690"/>
      <c r="T7" s="690"/>
      <c r="U7" s="496"/>
      <c r="V7" s="496"/>
      <c r="X7" s="183"/>
      <c r="Y7" s="183"/>
      <c r="Z7" s="183"/>
      <c r="AA7" s="183"/>
      <c r="AB7" s="183"/>
    </row>
    <row r="8" spans="1:28" s="138" customFormat="1" ht="18.75">
      <c r="A8" s="183"/>
      <c r="B8" s="183"/>
      <c r="C8" s="183"/>
      <c r="D8" s="183"/>
      <c r="E8" s="183"/>
      <c r="F8" s="183"/>
      <c r="G8" s="183"/>
      <c r="H8" s="183"/>
      <c r="L8" s="397"/>
      <c r="M8" s="444" t="str">
        <f>"Дата подачи заявления об "&amp;IF(datePr_ch="","утверждении","изменении") &amp; " тарифов"</f>
        <v>Дата подачи заявления об изменении тарифов</v>
      </c>
      <c r="N8" s="548"/>
      <c r="O8" s="691" t="str">
        <f>IF(datePr_ch="",IF(datePr="","",datePr),datePr_ch)</f>
        <v>26.04.2023</v>
      </c>
      <c r="P8" s="691"/>
      <c r="Q8" s="691"/>
      <c r="R8" s="691"/>
      <c r="S8" s="691"/>
      <c r="T8" s="691"/>
      <c r="U8" s="396"/>
      <c r="V8" s="396"/>
      <c r="W8" s="412"/>
      <c r="X8" s="183"/>
      <c r="Y8" s="183"/>
      <c r="Z8" s="183"/>
      <c r="AA8" s="183"/>
      <c r="AB8" s="183"/>
    </row>
    <row r="9" spans="1:28" s="138" customFormat="1" ht="18.75">
      <c r="A9" s="183"/>
      <c r="B9" s="183"/>
      <c r="C9" s="183"/>
      <c r="D9" s="183"/>
      <c r="E9" s="183"/>
      <c r="F9" s="183"/>
      <c r="G9" s="183"/>
      <c r="H9" s="183"/>
      <c r="L9" s="132"/>
      <c r="M9" s="444" t="str">
        <f>"Номер подачи заявления об "&amp;IF(numberPr_ch="","утверждении","изменении") &amp; " тарифов"</f>
        <v>Номер подачи заявления об изменении тарифов</v>
      </c>
      <c r="N9" s="548"/>
      <c r="O9" s="691" t="str">
        <f>IF(numberPr_ch="",IF(numberPr="","",numberPr),numberPr_ch)</f>
        <v>1235</v>
      </c>
      <c r="P9" s="691"/>
      <c r="Q9" s="691"/>
      <c r="R9" s="691"/>
      <c r="S9" s="691"/>
      <c r="T9" s="691"/>
      <c r="U9" s="396"/>
      <c r="V9" s="396"/>
      <c r="W9" s="412"/>
      <c r="X9" s="183"/>
      <c r="Y9" s="183"/>
      <c r="Z9" s="183"/>
      <c r="AA9" s="183"/>
      <c r="AB9" s="183"/>
    </row>
    <row r="10" spans="1:28" s="377" customFormat="1" ht="5.25" hidden="1">
      <c r="A10" s="183"/>
      <c r="B10" s="183"/>
      <c r="C10" s="183"/>
      <c r="D10" s="183"/>
      <c r="E10" s="183"/>
      <c r="F10" s="183"/>
      <c r="G10" s="183"/>
      <c r="H10" s="183"/>
      <c r="L10" s="373"/>
      <c r="M10" s="544"/>
      <c r="O10" s="690"/>
      <c r="P10" s="690"/>
      <c r="Q10" s="690"/>
      <c r="R10" s="690"/>
      <c r="S10" s="690"/>
      <c r="T10" s="690"/>
      <c r="U10" s="496"/>
      <c r="V10" s="496"/>
      <c r="X10" s="183"/>
      <c r="Y10" s="183"/>
      <c r="Z10" s="183"/>
      <c r="AA10" s="183"/>
      <c r="AB10" s="183"/>
    </row>
    <row r="11" spans="1:28" s="138" customFormat="1" ht="11.25" hidden="1">
      <c r="A11" s="183"/>
      <c r="B11" s="183"/>
      <c r="C11" s="183"/>
      <c r="D11" s="183"/>
      <c r="E11" s="183"/>
      <c r="F11" s="183"/>
      <c r="G11" s="183"/>
      <c r="H11" s="183"/>
      <c r="L11" s="685"/>
      <c r="M11" s="685"/>
      <c r="N11" s="387"/>
      <c r="O11" s="396"/>
      <c r="P11" s="396"/>
      <c r="Q11" s="396"/>
      <c r="R11" s="396"/>
      <c r="S11" s="396"/>
      <c r="T11" s="396"/>
      <c r="U11" s="399" t="s">
        <v>371</v>
      </c>
      <c r="X11" s="183"/>
      <c r="Y11" s="183"/>
      <c r="Z11" s="183"/>
      <c r="AA11" s="183"/>
      <c r="AB11" s="183"/>
    </row>
    <row r="12" spans="1:28">
      <c r="J12" s="74"/>
      <c r="K12" s="74"/>
      <c r="L12" s="382"/>
      <c r="M12" s="382"/>
      <c r="N12" s="398"/>
      <c r="O12" s="692"/>
      <c r="P12" s="692"/>
      <c r="Q12" s="692"/>
      <c r="R12" s="692"/>
      <c r="S12" s="692"/>
      <c r="T12" s="692"/>
      <c r="U12" s="692"/>
    </row>
    <row r="13" spans="1:28">
      <c r="J13" s="74"/>
      <c r="K13" s="74"/>
      <c r="L13" s="625" t="s">
        <v>445</v>
      </c>
      <c r="M13" s="625"/>
      <c r="N13" s="625"/>
      <c r="O13" s="625"/>
      <c r="P13" s="625"/>
      <c r="Q13" s="625"/>
      <c r="R13" s="625"/>
      <c r="S13" s="625"/>
      <c r="T13" s="625"/>
      <c r="U13" s="625"/>
      <c r="V13" s="625"/>
      <c r="W13" s="625" t="s">
        <v>446</v>
      </c>
    </row>
    <row r="14" spans="1:28" ht="14.25" customHeight="1">
      <c r="J14" s="74"/>
      <c r="K14" s="74"/>
      <c r="L14" s="698" t="s">
        <v>91</v>
      </c>
      <c r="M14" s="698" t="s">
        <v>602</v>
      </c>
      <c r="N14" s="463"/>
      <c r="O14" s="699" t="s">
        <v>604</v>
      </c>
      <c r="P14" s="700"/>
      <c r="Q14" s="700"/>
      <c r="R14" s="700"/>
      <c r="S14" s="700"/>
      <c r="T14" s="701"/>
      <c r="U14" s="681" t="s">
        <v>339</v>
      </c>
      <c r="V14" s="695" t="s">
        <v>274</v>
      </c>
      <c r="W14" s="625"/>
    </row>
    <row r="15" spans="1:28" ht="14.25" customHeight="1">
      <c r="J15" s="74"/>
      <c r="K15" s="74"/>
      <c r="L15" s="698"/>
      <c r="M15" s="698"/>
      <c r="N15" s="464"/>
      <c r="O15" s="704" t="s">
        <v>578</v>
      </c>
      <c r="P15" s="702" t="s">
        <v>270</v>
      </c>
      <c r="Q15" s="703"/>
      <c r="R15" s="678" t="s">
        <v>615</v>
      </c>
      <c r="S15" s="679"/>
      <c r="T15" s="680"/>
      <c r="U15" s="682"/>
      <c r="V15" s="696"/>
      <c r="W15" s="625"/>
    </row>
    <row r="16" spans="1:28" ht="33.75" customHeight="1">
      <c r="J16" s="74"/>
      <c r="K16" s="74"/>
      <c r="L16" s="698"/>
      <c r="M16" s="698"/>
      <c r="N16" s="465"/>
      <c r="O16" s="705"/>
      <c r="P16" s="88" t="s">
        <v>579</v>
      </c>
      <c r="Q16" s="88" t="s">
        <v>6</v>
      </c>
      <c r="R16" s="89" t="s">
        <v>273</v>
      </c>
      <c r="S16" s="693" t="s">
        <v>272</v>
      </c>
      <c r="T16" s="694"/>
      <c r="U16" s="683"/>
      <c r="V16" s="697"/>
      <c r="W16" s="625"/>
    </row>
    <row r="17" spans="1:28">
      <c r="J17" s="74"/>
      <c r="K17" s="388">
        <v>1</v>
      </c>
      <c r="L17" s="451" t="s">
        <v>92</v>
      </c>
      <c r="M17" s="451" t="s">
        <v>48</v>
      </c>
      <c r="N17" s="453" t="str">
        <f ca="1">OFFSET(N17,0,-1)</f>
        <v>2</v>
      </c>
      <c r="O17" s="452">
        <f ca="1">OFFSET(O17,0,-1)+1</f>
        <v>3</v>
      </c>
      <c r="P17" s="452">
        <f ca="1">OFFSET(P17,0,-1)+1</f>
        <v>4</v>
      </c>
      <c r="Q17" s="452">
        <f ca="1">OFFSET(Q17,0,-1)+1</f>
        <v>5</v>
      </c>
      <c r="R17" s="452">
        <f ca="1">OFFSET(R17,0,-1)+1</f>
        <v>6</v>
      </c>
      <c r="S17" s="686">
        <f ca="1">OFFSET(S17,0,-1)+1</f>
        <v>7</v>
      </c>
      <c r="T17" s="686"/>
      <c r="U17" s="452">
        <f ca="1">OFFSET(U17,0,-2)+1</f>
        <v>8</v>
      </c>
      <c r="V17" s="453">
        <f ca="1">OFFSET(V17,0,-1)</f>
        <v>8</v>
      </c>
      <c r="W17" s="452">
        <f ca="1">OFFSET(W17,0,-1)+1</f>
        <v>9</v>
      </c>
    </row>
    <row r="18" spans="1:28" ht="22.5">
      <c r="A18" s="669">
        <v>1</v>
      </c>
      <c r="E18" s="184"/>
      <c r="F18" s="283"/>
      <c r="G18" s="283"/>
      <c r="H18" s="283"/>
      <c r="J18" s="505"/>
      <c r="K18" s="508"/>
      <c r="L18" s="401">
        <f>mergeValue(A18)</f>
        <v>1</v>
      </c>
      <c r="M18" s="449" t="s">
        <v>19</v>
      </c>
      <c r="N18" s="450"/>
      <c r="O18" s="670"/>
      <c r="P18" s="670"/>
      <c r="Q18" s="670"/>
      <c r="R18" s="670"/>
      <c r="S18" s="670"/>
      <c r="T18" s="670"/>
      <c r="U18" s="670"/>
      <c r="V18" s="670"/>
      <c r="W18" s="445" t="s">
        <v>718</v>
      </c>
      <c r="Y18" s="182"/>
      <c r="Z18" s="182" t="str">
        <f t="shared" ref="Z18:Z31" si="0">IF(M18="","",M18 )</f>
        <v>Наименование тарифа</v>
      </c>
      <c r="AA18" s="182"/>
      <c r="AB18" s="182"/>
    </row>
    <row r="19" spans="1:28" ht="22.5">
      <c r="A19" s="669"/>
      <c r="B19" s="669">
        <v>1</v>
      </c>
      <c r="E19" s="283"/>
      <c r="F19" s="283"/>
      <c r="G19" s="283"/>
      <c r="H19" s="283"/>
      <c r="I19" s="151"/>
      <c r="J19" s="504"/>
      <c r="K19" s="506"/>
      <c r="L19" s="401" t="str">
        <f>mergeValue(A19) &amp;"."&amp; mergeValue(B19)</f>
        <v>1.1</v>
      </c>
      <c r="M19" s="417" t="s">
        <v>15</v>
      </c>
      <c r="N19" s="450"/>
      <c r="O19" s="670"/>
      <c r="P19" s="670"/>
      <c r="Q19" s="670"/>
      <c r="R19" s="670"/>
      <c r="S19" s="670"/>
      <c r="T19" s="670"/>
      <c r="U19" s="670"/>
      <c r="V19" s="670"/>
      <c r="W19" s="445" t="s">
        <v>459</v>
      </c>
      <c r="Y19" s="182"/>
      <c r="Z19" s="182" t="str">
        <f t="shared" si="0"/>
        <v>Территория действия тарифа</v>
      </c>
      <c r="AA19" s="182"/>
      <c r="AB19" s="182"/>
    </row>
    <row r="20" spans="1:28" ht="22.5">
      <c r="A20" s="669"/>
      <c r="B20" s="669"/>
      <c r="C20" s="669">
        <v>1</v>
      </c>
      <c r="E20" s="283"/>
      <c r="F20" s="283"/>
      <c r="G20" s="283"/>
      <c r="H20" s="283"/>
      <c r="I20" s="507"/>
      <c r="J20" s="504"/>
      <c r="K20" s="506"/>
      <c r="L20" s="401" t="str">
        <f>mergeValue(A20) &amp;"."&amp; mergeValue(B20)&amp;"."&amp; mergeValue(C20)</f>
        <v>1.1.1</v>
      </c>
      <c r="M20" s="418" t="s">
        <v>7</v>
      </c>
      <c r="N20" s="450"/>
      <c r="O20" s="670"/>
      <c r="P20" s="670"/>
      <c r="Q20" s="670"/>
      <c r="R20" s="670"/>
      <c r="S20" s="670"/>
      <c r="T20" s="670"/>
      <c r="U20" s="670"/>
      <c r="V20" s="670"/>
      <c r="W20" s="445" t="s">
        <v>600</v>
      </c>
      <c r="Y20" s="182"/>
      <c r="Z20" s="182" t="str">
        <f t="shared" si="0"/>
        <v xml:space="preserve">Наименование системы теплоснабжения </v>
      </c>
      <c r="AA20" s="182"/>
      <c r="AB20" s="182"/>
    </row>
    <row r="21" spans="1:28" ht="22.5">
      <c r="A21" s="669"/>
      <c r="B21" s="669"/>
      <c r="C21" s="669"/>
      <c r="D21" s="669">
        <v>1</v>
      </c>
      <c r="E21" s="283"/>
      <c r="F21" s="283"/>
      <c r="G21" s="283"/>
      <c r="H21" s="283"/>
      <c r="I21" s="507"/>
      <c r="J21" s="504"/>
      <c r="K21" s="506"/>
      <c r="L21" s="401" t="str">
        <f>mergeValue(A21) &amp;"."&amp; mergeValue(B21)&amp;"."&amp; mergeValue(C21)&amp;"."&amp; mergeValue(D21)</f>
        <v>1.1.1.1</v>
      </c>
      <c r="M21" s="419" t="s">
        <v>21</v>
      </c>
      <c r="N21" s="450"/>
      <c r="O21" s="670"/>
      <c r="P21" s="670"/>
      <c r="Q21" s="670"/>
      <c r="R21" s="670"/>
      <c r="S21" s="670"/>
      <c r="T21" s="670"/>
      <c r="U21" s="670"/>
      <c r="V21" s="670"/>
      <c r="W21" s="445" t="s">
        <v>601</v>
      </c>
      <c r="Y21" s="182"/>
      <c r="Z21" s="182" t="str">
        <f t="shared" si="0"/>
        <v xml:space="preserve">Источник тепловой энергии  </v>
      </c>
      <c r="AA21" s="182"/>
      <c r="AB21" s="182"/>
    </row>
    <row r="22" spans="1:28" ht="78.75">
      <c r="A22" s="669"/>
      <c r="B22" s="669"/>
      <c r="C22" s="669"/>
      <c r="D22" s="669"/>
      <c r="E22" s="669">
        <v>1</v>
      </c>
      <c r="F22" s="283"/>
      <c r="G22" s="283"/>
      <c r="H22" s="173">
        <v>1</v>
      </c>
      <c r="I22" s="669">
        <v>1</v>
      </c>
      <c r="J22" s="283"/>
      <c r="K22" s="510"/>
      <c r="L22" s="401" t="str">
        <f>mergeValue(A22) &amp;"."&amp; mergeValue(B22)&amp;"."&amp; mergeValue(C22)&amp;"."&amp; mergeValue(D22)&amp;"."&amp; mergeValue(E22)</f>
        <v>1.1.1.1.1</v>
      </c>
      <c r="M22" s="421" t="s">
        <v>8</v>
      </c>
      <c r="N22" s="450"/>
      <c r="O22" s="671"/>
      <c r="P22" s="671"/>
      <c r="Q22" s="671"/>
      <c r="R22" s="671"/>
      <c r="S22" s="671"/>
      <c r="T22" s="671"/>
      <c r="U22" s="671"/>
      <c r="V22" s="671"/>
      <c r="W22" s="445" t="s">
        <v>719</v>
      </c>
      <c r="Y22" s="182"/>
      <c r="Z22" s="182" t="str">
        <f t="shared" si="0"/>
        <v>Схема подключения теплопотребляющей установки к коллектору источника тепловой энергии</v>
      </c>
      <c r="AA22" s="182"/>
      <c r="AB22" s="182"/>
    </row>
    <row r="23" spans="1:28" ht="33.75">
      <c r="A23" s="669"/>
      <c r="B23" s="669"/>
      <c r="C23" s="669"/>
      <c r="D23" s="669"/>
      <c r="E23" s="669"/>
      <c r="F23" s="669">
        <v>1</v>
      </c>
      <c r="G23" s="173"/>
      <c r="H23" s="173"/>
      <c r="I23" s="669"/>
      <c r="J23" s="669">
        <v>1</v>
      </c>
      <c r="K23" s="511"/>
      <c r="L23" s="401" t="str">
        <f>mergeValue(A23) &amp;"."&amp; mergeValue(B23)&amp;"."&amp; mergeValue(C23)&amp;"."&amp; mergeValue(D23)&amp;"."&amp; mergeValue(E23)&amp;"."&amp; mergeValue(F23)</f>
        <v>1.1.1.1.1.1</v>
      </c>
      <c r="M23" s="422" t="s">
        <v>9</v>
      </c>
      <c r="N23" s="450"/>
      <c r="O23" s="672"/>
      <c r="P23" s="673"/>
      <c r="Q23" s="673"/>
      <c r="R23" s="673"/>
      <c r="S23" s="673"/>
      <c r="T23" s="673"/>
      <c r="U23" s="673"/>
      <c r="V23" s="674"/>
      <c r="W23" s="445" t="s">
        <v>720</v>
      </c>
      <c r="Y23" s="182"/>
      <c r="Z23" s="182" t="str">
        <f t="shared" si="0"/>
        <v>Группа потребителей</v>
      </c>
      <c r="AA23" s="182"/>
      <c r="AB23" s="182"/>
    </row>
    <row r="24" spans="1:28" ht="122.1" customHeight="1">
      <c r="A24" s="669"/>
      <c r="B24" s="669"/>
      <c r="C24" s="669"/>
      <c r="D24" s="669"/>
      <c r="E24" s="669"/>
      <c r="F24" s="669"/>
      <c r="G24" s="173">
        <v>1</v>
      </c>
      <c r="H24" s="173"/>
      <c r="I24" s="669"/>
      <c r="J24" s="669"/>
      <c r="K24" s="511">
        <v>1</v>
      </c>
      <c r="L24" s="401" t="str">
        <f>mergeValue(A24) &amp;"."&amp; mergeValue(B24)&amp;"."&amp; mergeValue(C24)&amp;"."&amp; mergeValue(D24)&amp;"."&amp; mergeValue(E24)&amp;"."&amp; mergeValue(F24)&amp;"."&amp; mergeValue(G24)</f>
        <v>1.1.1.1.1.1.1</v>
      </c>
      <c r="M24" s="527"/>
      <c r="N24" s="450"/>
      <c r="O24" s="427"/>
      <c r="P24" s="427"/>
      <c r="Q24" s="538"/>
      <c r="R24" s="675"/>
      <c r="S24" s="677" t="s">
        <v>83</v>
      </c>
      <c r="T24" s="676"/>
      <c r="U24" s="677" t="s">
        <v>84</v>
      </c>
      <c r="V24" s="427"/>
      <c r="W24" s="687" t="s">
        <v>721</v>
      </c>
      <c r="X24" s="173" t="str">
        <f>strCheckDate(O25:V25)</f>
        <v/>
      </c>
      <c r="Y24" s="182"/>
      <c r="Z24" s="182" t="str">
        <f t="shared" si="0"/>
        <v/>
      </c>
      <c r="AA24" s="182"/>
      <c r="AB24" s="182"/>
    </row>
    <row r="25" spans="1:28" ht="11.25" hidden="1">
      <c r="A25" s="669"/>
      <c r="B25" s="669"/>
      <c r="C25" s="669"/>
      <c r="D25" s="669"/>
      <c r="E25" s="669"/>
      <c r="F25" s="669"/>
      <c r="G25" s="173"/>
      <c r="H25" s="173"/>
      <c r="I25" s="669"/>
      <c r="J25" s="669"/>
      <c r="K25" s="511"/>
      <c r="L25" s="244"/>
      <c r="M25" s="450"/>
      <c r="N25" s="450"/>
      <c r="O25" s="427"/>
      <c r="P25" s="427"/>
      <c r="Q25" s="437" t="str">
        <f>R24 &amp; "-" &amp; T24</f>
        <v>-</v>
      </c>
      <c r="R25" s="676"/>
      <c r="S25" s="677"/>
      <c r="T25" s="676"/>
      <c r="U25" s="677"/>
      <c r="V25" s="427"/>
      <c r="W25" s="688"/>
      <c r="Y25" s="182"/>
      <c r="Z25" s="182" t="str">
        <f t="shared" si="0"/>
        <v/>
      </c>
      <c r="AA25" s="182"/>
      <c r="AB25" s="182"/>
    </row>
    <row r="26" spans="1:28" ht="15" customHeight="1">
      <c r="A26" s="669"/>
      <c r="B26" s="669"/>
      <c r="C26" s="669"/>
      <c r="D26" s="669"/>
      <c r="E26" s="669"/>
      <c r="F26" s="669"/>
      <c r="G26" s="283"/>
      <c r="H26" s="173"/>
      <c r="I26" s="669"/>
      <c r="J26" s="669"/>
      <c r="K26" s="510"/>
      <c r="L26" s="415"/>
      <c r="M26" s="424" t="s">
        <v>24</v>
      </c>
      <c r="N26" s="141"/>
      <c r="O26" s="141"/>
      <c r="P26" s="141"/>
      <c r="Q26" s="141"/>
      <c r="R26" s="141"/>
      <c r="S26" s="141"/>
      <c r="T26" s="141"/>
      <c r="U26" s="141"/>
      <c r="V26" s="425"/>
      <c r="W26" s="689"/>
      <c r="Y26" s="182"/>
      <c r="Z26" s="182" t="str">
        <f t="shared" si="0"/>
        <v>Добавить вид теплоносителя (параметры теплоносителя)</v>
      </c>
      <c r="AA26" s="182"/>
      <c r="AB26" s="182"/>
    </row>
    <row r="27" spans="1:28" ht="15" customHeight="1">
      <c r="A27" s="669"/>
      <c r="B27" s="669"/>
      <c r="C27" s="669"/>
      <c r="D27" s="669"/>
      <c r="E27" s="669"/>
      <c r="F27" s="283"/>
      <c r="G27" s="283"/>
      <c r="H27" s="173"/>
      <c r="I27" s="669"/>
      <c r="J27" s="283"/>
      <c r="K27" s="510"/>
      <c r="L27" s="415"/>
      <c r="M27" s="423" t="s">
        <v>10</v>
      </c>
      <c r="N27" s="141"/>
      <c r="O27" s="141"/>
      <c r="P27" s="141"/>
      <c r="Q27" s="141"/>
      <c r="R27" s="141"/>
      <c r="S27" s="141"/>
      <c r="T27" s="141"/>
      <c r="U27" s="428"/>
      <c r="V27" s="141"/>
      <c r="W27" s="467"/>
      <c r="Y27" s="182"/>
      <c r="Z27" s="182" t="str">
        <f t="shared" si="0"/>
        <v>Добавить группу потребителей</v>
      </c>
      <c r="AA27" s="182"/>
      <c r="AB27" s="182"/>
    </row>
    <row r="28" spans="1:28" ht="15" customHeight="1">
      <c r="A28" s="669"/>
      <c r="B28" s="669"/>
      <c r="C28" s="669"/>
      <c r="D28" s="669"/>
      <c r="E28" s="509"/>
      <c r="F28" s="283"/>
      <c r="G28" s="283"/>
      <c r="H28" s="283"/>
      <c r="I28" s="505"/>
      <c r="J28" s="73"/>
      <c r="K28" s="508"/>
      <c r="L28" s="415"/>
      <c r="M28" s="420" t="s">
        <v>11</v>
      </c>
      <c r="N28" s="141"/>
      <c r="O28" s="141"/>
      <c r="P28" s="141"/>
      <c r="Q28" s="141"/>
      <c r="R28" s="141"/>
      <c r="S28" s="141"/>
      <c r="T28" s="141"/>
      <c r="U28" s="428"/>
      <c r="V28" s="141"/>
      <c r="W28" s="467"/>
      <c r="Y28" s="182"/>
      <c r="Z28" s="182" t="str">
        <f t="shared" si="0"/>
        <v>Добавить схему подключения</v>
      </c>
      <c r="AA28" s="182"/>
      <c r="AB28" s="182"/>
    </row>
    <row r="29" spans="1:28" ht="15" customHeight="1">
      <c r="A29" s="669"/>
      <c r="B29" s="669"/>
      <c r="C29" s="669"/>
      <c r="D29" s="509"/>
      <c r="E29" s="509"/>
      <c r="F29" s="283"/>
      <c r="G29" s="283"/>
      <c r="H29" s="283"/>
      <c r="I29" s="505"/>
      <c r="J29" s="73"/>
      <c r="K29" s="508"/>
      <c r="L29" s="415"/>
      <c r="M29" s="130" t="s">
        <v>16</v>
      </c>
      <c r="N29" s="141"/>
      <c r="O29" s="141"/>
      <c r="P29" s="141"/>
      <c r="Q29" s="141"/>
      <c r="R29" s="141"/>
      <c r="S29" s="141"/>
      <c r="T29" s="141"/>
      <c r="U29" s="428"/>
      <c r="V29" s="141"/>
      <c r="W29" s="467"/>
      <c r="Y29" s="182"/>
      <c r="Z29" s="182" t="str">
        <f t="shared" si="0"/>
        <v>Добавить источник тепловой энергии</v>
      </c>
      <c r="AA29" s="182"/>
      <c r="AB29" s="182"/>
    </row>
    <row r="30" spans="1:28" ht="15" customHeight="1">
      <c r="A30" s="669"/>
      <c r="B30" s="669"/>
      <c r="C30" s="509"/>
      <c r="D30" s="509"/>
      <c r="E30" s="509"/>
      <c r="F30" s="509"/>
      <c r="G30" s="514"/>
      <c r="H30" s="505"/>
      <c r="I30" s="512"/>
      <c r="J30" s="73"/>
      <c r="K30" s="513"/>
      <c r="L30" s="415"/>
      <c r="M30" s="129" t="s">
        <v>17</v>
      </c>
      <c r="N30" s="141"/>
      <c r="O30" s="141"/>
      <c r="P30" s="141"/>
      <c r="Q30" s="141"/>
      <c r="R30" s="141"/>
      <c r="S30" s="141"/>
      <c r="T30" s="141"/>
      <c r="U30" s="428"/>
      <c r="V30" s="141"/>
      <c r="W30" s="467"/>
      <c r="Y30" s="182"/>
      <c r="Z30" s="182" t="str">
        <f t="shared" si="0"/>
        <v>Добавить наименование системы теплоснабжения</v>
      </c>
      <c r="AA30" s="182"/>
      <c r="AB30" s="182"/>
    </row>
    <row r="31" spans="1:28" ht="15" customHeight="1">
      <c r="A31" s="669"/>
      <c r="B31" s="509"/>
      <c r="C31" s="509"/>
      <c r="D31" s="509"/>
      <c r="E31" s="509"/>
      <c r="F31" s="509"/>
      <c r="G31" s="514"/>
      <c r="H31" s="505"/>
      <c r="I31" s="505"/>
      <c r="J31" s="73"/>
      <c r="K31" s="508"/>
      <c r="L31" s="415"/>
      <c r="M31" s="135" t="s">
        <v>18</v>
      </c>
      <c r="N31" s="141"/>
      <c r="O31" s="141"/>
      <c r="P31" s="141"/>
      <c r="Q31" s="141"/>
      <c r="R31" s="141"/>
      <c r="S31" s="141"/>
      <c r="T31" s="141"/>
      <c r="U31" s="428"/>
      <c r="V31" s="141"/>
      <c r="W31" s="467"/>
      <c r="Y31" s="182"/>
      <c r="Z31" s="182" t="str">
        <f t="shared" si="0"/>
        <v>Добавить территорию действия тарифа</v>
      </c>
      <c r="AA31" s="182"/>
      <c r="AB31" s="182"/>
    </row>
    <row r="32" spans="1:28" customFormat="1" ht="15" customHeight="1">
      <c r="L32" s="390"/>
      <c r="M32" s="144" t="s">
        <v>308</v>
      </c>
      <c r="N32" s="141"/>
      <c r="O32" s="141"/>
      <c r="P32" s="141"/>
      <c r="Q32" s="141"/>
      <c r="R32" s="141"/>
      <c r="S32" s="141"/>
      <c r="T32" s="141"/>
      <c r="U32" s="428"/>
      <c r="V32" s="141"/>
      <c r="W32" s="467"/>
      <c r="X32" s="175"/>
      <c r="Y32" s="175"/>
      <c r="Z32" s="175"/>
      <c r="AA32" s="175"/>
      <c r="AB32" s="175"/>
    </row>
    <row r="33" spans="1:28" ht="11.25">
      <c r="A33" s="31"/>
      <c r="B33" s="31"/>
      <c r="C33" s="31"/>
      <c r="D33" s="31"/>
      <c r="E33" s="31"/>
      <c r="F33" s="31"/>
      <c r="G33" s="31"/>
      <c r="H33" s="31"/>
      <c r="I33" s="31"/>
      <c r="J33" s="31"/>
      <c r="K33" s="31"/>
      <c r="X33" s="31"/>
      <c r="Y33" s="31"/>
      <c r="Z33" s="31"/>
      <c r="AA33" s="31"/>
      <c r="AB33" s="31"/>
    </row>
    <row r="34" spans="1:28" ht="89.25" customHeight="1">
      <c r="L34" s="1">
        <v>1</v>
      </c>
      <c r="M34" s="663" t="s">
        <v>722</v>
      </c>
      <c r="N34" s="663"/>
      <c r="O34" s="663"/>
      <c r="P34" s="663"/>
      <c r="Q34" s="663"/>
      <c r="R34" s="663"/>
      <c r="S34" s="663"/>
      <c r="T34" s="663"/>
      <c r="U34" s="663"/>
      <c r="V34" s="663"/>
      <c r="W34" s="663"/>
    </row>
  </sheetData>
  <sheetProtection password="FA9C" sheet="1" objects="1" scenarios="1" formatColumns="0" formatRows="0"/>
  <dataConsolidate leftLabels="1" link="1"/>
  <mergeCells count="39">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 ref="R15:T15"/>
    <mergeCell ref="U14:U16"/>
    <mergeCell ref="T24:T25"/>
    <mergeCell ref="U24:U25"/>
    <mergeCell ref="L5:T5"/>
    <mergeCell ref="L11:M11"/>
    <mergeCell ref="S17:T17"/>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7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700-000001000000}">
      <formula1>kind_of_cons</formula1>
    </dataValidation>
    <dataValidation allowBlank="1" promptTitle="checkPeriodRange" sqref="Q25 Q65561 Q131097 Q196633 Q262169 Q327705 Q393241 Q458777 Q524313 Q589849 Q655385 Q720921 Q786457 Q851993 Q917529 Q983065" xr:uid="{00000000-0002-0000-07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7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7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7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7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U524312 S24" xr:uid="{00000000-0002-0000-0700-000007000000}"/>
    <dataValidation type="list" allowBlank="1" showInputMessage="1" showErrorMessage="1" errorTitle="Ошибка" error="Выберите значение из списка" prompt="Выберите значение из списка" sqref="O23:V23" xr:uid="{00000000-0002-0000-07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modfrmCheckUpdates">
    <tabColor indexed="47"/>
  </sheetPr>
  <dimension ref="A1"/>
  <sheetViews>
    <sheetView showGridLines="0" zoomScaleNormal="100" workbookViewId="0"/>
  </sheetViews>
  <sheetFormatPr defaultRowHeight="11.25"/>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184" hidden="1" customWidth="1"/>
    <col min="2" max="4" width="3.7109375" style="173" hidden="1" customWidth="1"/>
    <col min="5" max="5" width="3.7109375" style="75" customWidth="1"/>
    <col min="6" max="6" width="9.7109375" style="31" customWidth="1"/>
    <col min="7" max="7" width="37.7109375" style="31" customWidth="1"/>
    <col min="8" max="8" width="66.85546875" style="31" customWidth="1"/>
    <col min="9" max="9" width="115.7109375" style="31" customWidth="1"/>
    <col min="10" max="11" width="10.5703125" style="173"/>
    <col min="12" max="12" width="11.140625" style="173" customWidth="1"/>
    <col min="13" max="20" width="10.5703125" style="173"/>
    <col min="21" max="16384" width="10.5703125" style="31"/>
  </cols>
  <sheetData>
    <row r="1" spans="1:20" ht="3" customHeight="1">
      <c r="A1" s="184" t="s">
        <v>48</v>
      </c>
    </row>
    <row r="2" spans="1:20" ht="22.5">
      <c r="F2" s="664" t="s">
        <v>470</v>
      </c>
      <c r="G2" s="665"/>
      <c r="H2" s="666"/>
      <c r="I2" s="351"/>
    </row>
    <row r="3" spans="1:20" ht="3" customHeight="1"/>
    <row r="4" spans="1:20" s="138" customFormat="1" ht="11.25">
      <c r="A4" s="183"/>
      <c r="B4" s="183"/>
      <c r="C4" s="183"/>
      <c r="D4" s="183"/>
      <c r="F4" s="625" t="s">
        <v>445</v>
      </c>
      <c r="G4" s="625"/>
      <c r="H4" s="625"/>
      <c r="I4" s="646" t="s">
        <v>446</v>
      </c>
      <c r="J4" s="183"/>
      <c r="K4" s="183"/>
      <c r="L4" s="183"/>
      <c r="M4" s="183"/>
      <c r="N4" s="183"/>
      <c r="O4" s="183"/>
      <c r="P4" s="183"/>
      <c r="Q4" s="183"/>
      <c r="R4" s="183"/>
      <c r="S4" s="183"/>
      <c r="T4" s="183"/>
    </row>
    <row r="5" spans="1:20" s="138" customFormat="1" ht="11.25" customHeight="1">
      <c r="A5" s="183"/>
      <c r="B5" s="183"/>
      <c r="C5" s="183"/>
      <c r="D5" s="183"/>
      <c r="F5" s="261" t="s">
        <v>91</v>
      </c>
      <c r="G5" s="98" t="s">
        <v>448</v>
      </c>
      <c r="H5" s="260" t="s">
        <v>439</v>
      </c>
      <c r="I5" s="646"/>
      <c r="J5" s="183"/>
      <c r="K5" s="183"/>
      <c r="L5" s="183"/>
      <c r="M5" s="183"/>
      <c r="N5" s="183"/>
      <c r="O5" s="183"/>
      <c r="P5" s="183"/>
      <c r="Q5" s="183"/>
      <c r="R5" s="183"/>
      <c r="S5" s="183"/>
      <c r="T5" s="183"/>
    </row>
    <row r="6" spans="1:20" s="138" customFormat="1" ht="12" customHeight="1">
      <c r="A6" s="183"/>
      <c r="B6" s="183"/>
      <c r="C6" s="183"/>
      <c r="D6" s="183"/>
      <c r="F6" s="262" t="s">
        <v>92</v>
      </c>
      <c r="G6" s="264">
        <v>2</v>
      </c>
      <c r="H6" s="265">
        <v>3</v>
      </c>
      <c r="I6" s="263">
        <v>4</v>
      </c>
      <c r="J6" s="183">
        <v>4</v>
      </c>
      <c r="K6" s="183"/>
      <c r="L6" s="183"/>
      <c r="M6" s="183"/>
      <c r="N6" s="183"/>
      <c r="O6" s="183"/>
      <c r="P6" s="183"/>
      <c r="Q6" s="183"/>
      <c r="R6" s="183"/>
      <c r="S6" s="183"/>
      <c r="T6" s="183"/>
    </row>
    <row r="7" spans="1:20" s="138" customFormat="1" ht="18.75">
      <c r="A7" s="183"/>
      <c r="B7" s="183"/>
      <c r="C7" s="183"/>
      <c r="D7" s="183"/>
      <c r="F7" s="165">
        <v>1</v>
      </c>
      <c r="G7" s="336" t="s">
        <v>471</v>
      </c>
      <c r="H7" s="259" t="str">
        <f>IF(dateCh="","",dateCh)</f>
        <v>26.04.2023</v>
      </c>
      <c r="I7" s="169" t="s">
        <v>472</v>
      </c>
      <c r="J7" s="271"/>
      <c r="K7" s="183"/>
      <c r="L7" s="183"/>
      <c r="M7" s="183"/>
      <c r="N7" s="183"/>
      <c r="O7" s="183"/>
      <c r="P7" s="183"/>
      <c r="Q7" s="183"/>
      <c r="R7" s="183"/>
      <c r="S7" s="183"/>
      <c r="T7" s="183"/>
    </row>
    <row r="8" spans="1:20" s="138" customFormat="1" ht="45">
      <c r="A8" s="667">
        <v>1</v>
      </c>
      <c r="B8" s="183"/>
      <c r="C8" s="183"/>
      <c r="D8" s="183"/>
      <c r="F8" s="165" t="str">
        <f>"2." &amp;mergeValue(A8)</f>
        <v>2.1</v>
      </c>
      <c r="G8" s="336" t="s">
        <v>473</v>
      </c>
      <c r="H8" s="259"/>
      <c r="I8" s="169" t="s">
        <v>568</v>
      </c>
      <c r="J8" s="271"/>
      <c r="K8" s="183"/>
      <c r="L8" s="183"/>
      <c r="M8" s="183"/>
      <c r="N8" s="183"/>
      <c r="O8" s="183"/>
      <c r="P8" s="183"/>
      <c r="Q8" s="183"/>
      <c r="R8" s="183"/>
      <c r="S8" s="183"/>
      <c r="T8" s="183"/>
    </row>
    <row r="9" spans="1:20" s="138" customFormat="1" ht="22.5">
      <c r="A9" s="667"/>
      <c r="B9" s="183"/>
      <c r="C9" s="183"/>
      <c r="D9" s="183"/>
      <c r="F9" s="165" t="str">
        <f>"3." &amp;mergeValue(A9)</f>
        <v>3.1</v>
      </c>
      <c r="G9" s="336" t="s">
        <v>474</v>
      </c>
      <c r="H9" s="259"/>
      <c r="I9" s="169" t="s">
        <v>566</v>
      </c>
      <c r="J9" s="271"/>
      <c r="K9" s="183"/>
      <c r="L9" s="183"/>
      <c r="M9" s="183"/>
      <c r="N9" s="183"/>
      <c r="O9" s="183"/>
      <c r="P9" s="183"/>
      <c r="Q9" s="183"/>
      <c r="R9" s="183"/>
      <c r="S9" s="183"/>
      <c r="T9" s="183"/>
    </row>
    <row r="10" spans="1:20" s="138" customFormat="1" ht="22.5">
      <c r="A10" s="667"/>
      <c r="B10" s="183"/>
      <c r="C10" s="183"/>
      <c r="D10" s="183"/>
      <c r="F10" s="165" t="str">
        <f>"4."&amp;mergeValue(A10)</f>
        <v>4.1</v>
      </c>
      <c r="G10" s="336" t="s">
        <v>475</v>
      </c>
      <c r="H10" s="260" t="s">
        <v>449</v>
      </c>
      <c r="I10" s="169"/>
      <c r="J10" s="271"/>
      <c r="K10" s="183"/>
      <c r="L10" s="183"/>
      <c r="M10" s="183"/>
      <c r="N10" s="183"/>
      <c r="O10" s="183"/>
      <c r="P10" s="183"/>
      <c r="Q10" s="183"/>
      <c r="R10" s="183"/>
      <c r="S10" s="183"/>
      <c r="T10" s="183"/>
    </row>
    <row r="11" spans="1:20" s="138" customFormat="1" ht="18.75">
      <c r="A11" s="667"/>
      <c r="B11" s="667">
        <v>1</v>
      </c>
      <c r="C11" s="276"/>
      <c r="D11" s="276"/>
      <c r="F11" s="165" t="str">
        <f>"4."&amp;mergeValue(A11) &amp;"."&amp;mergeValue(B11)</f>
        <v>4.1.1</v>
      </c>
      <c r="G11" s="266" t="s">
        <v>570</v>
      </c>
      <c r="H11" s="259" t="str">
        <f>IF(region_name="","",region_name)</f>
        <v>Орловская область</v>
      </c>
      <c r="I11" s="169" t="s">
        <v>478</v>
      </c>
      <c r="J11" s="271"/>
      <c r="K11" s="183"/>
      <c r="L11" s="183"/>
      <c r="M11" s="183"/>
      <c r="N11" s="183"/>
      <c r="O11" s="183"/>
      <c r="P11" s="183"/>
      <c r="Q11" s="183"/>
      <c r="R11" s="183"/>
      <c r="S11" s="183"/>
      <c r="T11" s="183"/>
    </row>
    <row r="12" spans="1:20" s="138" customFormat="1" ht="22.5">
      <c r="A12" s="667"/>
      <c r="B12" s="667"/>
      <c r="C12" s="667">
        <v>1</v>
      </c>
      <c r="D12" s="276"/>
      <c r="F12" s="165" t="str">
        <f>"4."&amp;mergeValue(A12) &amp;"."&amp;mergeValue(B12)&amp;"."&amp;mergeValue(C12)</f>
        <v>4.1.1.1</v>
      </c>
      <c r="G12" s="275" t="s">
        <v>476</v>
      </c>
      <c r="H12" s="259"/>
      <c r="I12" s="169" t="s">
        <v>479</v>
      </c>
      <c r="J12" s="271"/>
      <c r="K12" s="183"/>
      <c r="L12" s="183"/>
      <c r="M12" s="183"/>
      <c r="N12" s="183"/>
      <c r="O12" s="183"/>
      <c r="P12" s="183"/>
      <c r="Q12" s="183"/>
      <c r="R12" s="183"/>
      <c r="S12" s="183"/>
      <c r="T12" s="183"/>
    </row>
    <row r="13" spans="1:20" s="138" customFormat="1" ht="39" customHeight="1">
      <c r="A13" s="667"/>
      <c r="B13" s="667"/>
      <c r="C13" s="667"/>
      <c r="D13" s="276">
        <v>1</v>
      </c>
      <c r="F13" s="165" t="str">
        <f>"4."&amp;mergeValue(A13) &amp;"."&amp;mergeValue(B13)&amp;"."&amp;mergeValue(C13)&amp;"."&amp;mergeValue(D13)</f>
        <v>4.1.1.1.1</v>
      </c>
      <c r="G13" s="339" t="s">
        <v>477</v>
      </c>
      <c r="H13" s="259"/>
      <c r="I13" s="668" t="s">
        <v>569</v>
      </c>
      <c r="J13" s="271"/>
      <c r="K13" s="183"/>
      <c r="L13" s="183"/>
      <c r="M13" s="183"/>
      <c r="N13" s="183"/>
      <c r="O13" s="183"/>
      <c r="P13" s="183"/>
      <c r="Q13" s="183"/>
      <c r="R13" s="183"/>
      <c r="S13" s="183"/>
      <c r="T13" s="183"/>
    </row>
    <row r="14" spans="1:20" s="138" customFormat="1" ht="18.75">
      <c r="A14" s="667"/>
      <c r="B14" s="667"/>
      <c r="C14" s="667"/>
      <c r="D14" s="276"/>
      <c r="F14" s="272"/>
      <c r="G14" s="130" t="s">
        <v>4</v>
      </c>
      <c r="H14" s="277"/>
      <c r="I14" s="668"/>
      <c r="J14" s="271"/>
      <c r="K14" s="183"/>
      <c r="L14" s="183"/>
      <c r="M14" s="183"/>
      <c r="N14" s="183"/>
      <c r="O14" s="183"/>
      <c r="P14" s="183"/>
      <c r="Q14" s="183"/>
      <c r="R14" s="183"/>
      <c r="S14" s="183"/>
      <c r="T14" s="183"/>
    </row>
    <row r="15" spans="1:20" s="138" customFormat="1" ht="18.75">
      <c r="A15" s="667"/>
      <c r="B15" s="667"/>
      <c r="C15" s="276"/>
      <c r="D15" s="276"/>
      <c r="F15" s="340"/>
      <c r="G15" s="168" t="s">
        <v>401</v>
      </c>
      <c r="H15" s="341"/>
      <c r="I15" s="342"/>
      <c r="J15" s="271"/>
      <c r="K15" s="183"/>
      <c r="L15" s="183"/>
      <c r="M15" s="183"/>
      <c r="N15" s="183"/>
      <c r="O15" s="183"/>
      <c r="P15" s="183"/>
      <c r="Q15" s="183"/>
      <c r="R15" s="183"/>
      <c r="S15" s="183"/>
      <c r="T15" s="183"/>
    </row>
    <row r="16" spans="1:20" s="138" customFormat="1" ht="18.75">
      <c r="A16" s="667"/>
      <c r="B16" s="183"/>
      <c r="C16" s="183"/>
      <c r="D16" s="183"/>
      <c r="F16" s="272"/>
      <c r="G16" s="135" t="s">
        <v>483</v>
      </c>
      <c r="H16" s="273"/>
      <c r="I16" s="274"/>
      <c r="J16" s="271"/>
      <c r="K16" s="183"/>
      <c r="L16" s="183"/>
      <c r="M16" s="183"/>
      <c r="N16" s="183"/>
      <c r="O16" s="183"/>
      <c r="P16" s="183"/>
      <c r="Q16" s="183"/>
      <c r="R16" s="183"/>
      <c r="S16" s="183"/>
      <c r="T16" s="183"/>
    </row>
    <row r="17" spans="1:20" s="138" customFormat="1" ht="18.75">
      <c r="A17" s="183"/>
      <c r="B17" s="183"/>
      <c r="C17" s="183"/>
      <c r="D17" s="183"/>
      <c r="F17" s="272"/>
      <c r="G17" s="144" t="s">
        <v>482</v>
      </c>
      <c r="H17" s="273"/>
      <c r="I17" s="274"/>
      <c r="J17" s="271"/>
      <c r="K17" s="183"/>
      <c r="L17" s="183"/>
      <c r="M17" s="183"/>
      <c r="N17" s="183"/>
      <c r="O17" s="183"/>
      <c r="P17" s="183"/>
      <c r="Q17" s="183"/>
      <c r="R17" s="183"/>
      <c r="S17" s="183"/>
      <c r="T17" s="183"/>
    </row>
    <row r="18" spans="1:20" s="138" customFormat="1" ht="3" customHeight="1">
      <c r="A18" s="183"/>
      <c r="B18" s="183"/>
      <c r="C18" s="183"/>
      <c r="D18" s="183"/>
      <c r="F18" s="278"/>
      <c r="G18" s="279"/>
      <c r="H18" s="280"/>
      <c r="I18" s="281"/>
      <c r="J18" s="183"/>
      <c r="K18" s="183"/>
      <c r="L18" s="183"/>
      <c r="M18" s="183"/>
      <c r="N18" s="183"/>
      <c r="O18" s="183"/>
      <c r="P18" s="183"/>
      <c r="Q18" s="183"/>
      <c r="R18" s="183"/>
      <c r="S18" s="183"/>
      <c r="T18" s="183"/>
    </row>
    <row r="19" spans="1:20" s="138" customFormat="1" ht="15" customHeight="1">
      <c r="A19" s="183"/>
      <c r="B19" s="183"/>
      <c r="C19" s="183"/>
      <c r="D19" s="183"/>
      <c r="F19" s="267"/>
      <c r="G19" s="663" t="s">
        <v>571</v>
      </c>
      <c r="H19" s="663"/>
      <c r="I19" s="194"/>
      <c r="J19" s="183"/>
      <c r="K19" s="183"/>
      <c r="L19" s="183"/>
      <c r="M19" s="183"/>
      <c r="N19" s="183"/>
      <c r="O19" s="183"/>
      <c r="P19" s="183"/>
      <c r="Q19" s="183"/>
      <c r="R19" s="183"/>
      <c r="S19" s="183"/>
      <c r="T19" s="183"/>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800-000000000000}">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825</vt:i4>
      </vt:variant>
    </vt:vector>
  </HeadingPairs>
  <TitlesOfParts>
    <vt:vector size="836" baseType="lpstr">
      <vt:lpstr>Инструкция</vt:lpstr>
      <vt:lpstr>Титульный</vt:lpstr>
      <vt:lpstr>Территории</vt:lpstr>
      <vt:lpstr>Перечень тарифов</vt:lpstr>
      <vt:lpstr>Форма 1.0.1 | Т-ТЭ | потр</vt:lpstr>
      <vt:lpstr>Форма 4.10.2 | Т-ТЭ | потр</vt:lpstr>
      <vt:lpstr>Форма 1.0.1 | Форма 4.10.1</vt:lpstr>
      <vt:lpstr>Форма 4.10.1</vt:lpstr>
      <vt:lpstr>Сведения об изменении</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'Форма 1.0.1 | Форма 4.10.1'!checkCells_List05_11</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'Форма 1.0.1 | Форма 4.10.1'!et_List05_11_FormulaVD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'Форма 1.0.1 | Форма 4.10.1'!IDtariff_List05_11</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Admin</cp:lastModifiedBy>
  <cp:lastPrinted>2013-08-29T08:11:20Z</cp:lastPrinted>
  <dcterms:created xsi:type="dcterms:W3CDTF">2004-05-21T07:18:45Z</dcterms:created>
  <dcterms:modified xsi:type="dcterms:W3CDTF">2023-05-03T05:32:40Z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