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2023 ГОД\"/>
    </mc:Choice>
  </mc:AlternateContent>
  <xr:revisionPtr revIDLastSave="0" documentId="13_ncr:1_{7E77C480-3BFB-4ACB-B86E-C35B2381300D}" xr6:coauthVersionLast="45" xr6:coauthVersionMax="45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Лист3" sheetId="3" state="hidden" r:id="rId1"/>
    <sheet name="В1 (2)" sheetId="6" r:id="rId2"/>
    <sheet name="Лист1" sheetId="7" r:id="rId3"/>
  </sheets>
  <definedNames>
    <definedName name="_xlnm.Print_Area" localSheetId="1">'В1 (2)'!$A$1:$E$46</definedName>
    <definedName name="_xlnm.Print_Area" localSheetId="0">Лист3!$A$14:$B$28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3" i="6" l="1"/>
  <c r="E43" i="6" s="1"/>
  <c r="E39" i="6"/>
  <c r="E21" i="6" l="1"/>
  <c r="E22" i="6"/>
  <c r="E42" i="6" l="1"/>
  <c r="D23" i="6" l="1"/>
  <c r="E23" i="6" s="1"/>
  <c r="D28" i="6"/>
  <c r="E28" i="6" s="1"/>
  <c r="D35" i="6"/>
  <c r="E8" i="6"/>
  <c r="E41" i="6"/>
  <c r="E38" i="6"/>
  <c r="E30" i="6"/>
  <c r="E34" i="6"/>
  <c r="E33" i="6"/>
  <c r="E32" i="6"/>
  <c r="E31" i="6"/>
  <c r="E27" i="6"/>
  <c r="E26" i="6"/>
  <c r="E25" i="6"/>
  <c r="E20" i="6"/>
  <c r="E19" i="6"/>
  <c r="E18" i="6"/>
  <c r="E17" i="6"/>
  <c r="E16" i="6"/>
  <c r="B42" i="3"/>
  <c r="C42" i="3" s="1"/>
  <c r="B28" i="3"/>
  <c r="B24" i="3"/>
  <c r="B23" i="3"/>
  <c r="B20" i="3"/>
  <c r="B19" i="3"/>
  <c r="B18" i="3"/>
  <c r="B17" i="3"/>
  <c r="B16" i="3"/>
  <c r="B15" i="3"/>
  <c r="J6" i="3"/>
  <c r="L6" i="3" s="1"/>
  <c r="A11" i="3"/>
  <c r="A10" i="3"/>
  <c r="N1" i="3"/>
  <c r="A9" i="3" l="1"/>
  <c r="D13" i="3"/>
  <c r="B10" i="3"/>
  <c r="I13" i="3"/>
  <c r="I25" i="3" s="1"/>
  <c r="G13" i="3"/>
  <c r="G42" i="3" s="1"/>
  <c r="N13" i="3"/>
  <c r="N26" i="3" s="1"/>
  <c r="H13" i="3"/>
  <c r="H25" i="3" s="1"/>
  <c r="M6" i="3"/>
  <c r="O13" i="3"/>
  <c r="O27" i="3" s="1"/>
  <c r="F13" i="3"/>
  <c r="F42" i="3" s="1"/>
  <c r="B11" i="3"/>
  <c r="R13" i="3"/>
  <c r="R28" i="3" s="1"/>
  <c r="K13" i="3"/>
  <c r="M13" i="3"/>
  <c r="M26" i="3" s="1"/>
  <c r="J13" i="3"/>
  <c r="E13" i="3"/>
  <c r="Q13" i="3"/>
  <c r="Q28" i="3" s="1"/>
  <c r="P13" i="3"/>
  <c r="P27" i="3" s="1"/>
  <c r="D36" i="6"/>
  <c r="E35" i="6"/>
  <c r="E16" i="3" l="1"/>
  <c r="E20" i="3"/>
  <c r="E15" i="3"/>
  <c r="K24" i="3"/>
  <c r="E21" i="3"/>
  <c r="E23" i="3"/>
  <c r="E17" i="3"/>
  <c r="E22" i="3"/>
  <c r="E18" i="3"/>
  <c r="E19" i="3"/>
  <c r="E14" i="3"/>
  <c r="E36" i="6"/>
  <c r="D6" i="6"/>
  <c r="E6" i="6" s="1"/>
  <c r="E9" i="6" s="1"/>
  <c r="D14" i="3"/>
  <c r="J24" i="3"/>
  <c r="D22" i="3"/>
  <c r="D19" i="3"/>
  <c r="D17" i="3"/>
  <c r="D20" i="3"/>
  <c r="D16" i="3"/>
  <c r="D21" i="3"/>
  <c r="D15" i="3"/>
  <c r="D18" i="3"/>
  <c r="D23" i="3"/>
  <c r="D9" i="6" l="1"/>
</calcChain>
</file>

<file path=xl/sharedStrings.xml><?xml version="1.0" encoding="utf-8"?>
<sst xmlns="http://schemas.openxmlformats.org/spreadsheetml/2006/main" count="116" uniqueCount="104">
  <si>
    <t>1.</t>
  </si>
  <si>
    <t>Приходная часть</t>
  </si>
  <si>
    <t>1.1</t>
  </si>
  <si>
    <t>1.2</t>
  </si>
  <si>
    <t>Расходная часть</t>
  </si>
  <si>
    <t>Взнос
 за сотку</t>
  </si>
  <si>
    <t>Размер участка
 в сотках</t>
  </si>
  <si>
    <t>Сумма взноса
 за участок</t>
  </si>
  <si>
    <t>2. Зелёным выделены забалансовые доходы и расходы по электроэнергии, оплачиваемые из целевых поступлений потребителей э/э</t>
  </si>
  <si>
    <t>3. Красным выделены итоговые цифры по разделам сметы, жирным итоговые цифры по разделам согласно НК</t>
  </si>
  <si>
    <t>4. Формула для расчета взносов по индивидуальному садовому участку гражданина:</t>
  </si>
  <si>
    <t>1. Синим цветом выделены исходные цифры для расчета взносов и платежей, а также расходы по СНТ.</t>
  </si>
  <si>
    <t>председатель</t>
  </si>
  <si>
    <t>зам. Председателя</t>
  </si>
  <si>
    <t>бухгалтер</t>
  </si>
  <si>
    <t>кассир</t>
  </si>
  <si>
    <t>энергетик</t>
  </si>
  <si>
    <t>юрист</t>
  </si>
  <si>
    <t>расчетная группа</t>
  </si>
  <si>
    <t>секретарь</t>
  </si>
  <si>
    <t>водопроводчик 1</t>
  </si>
  <si>
    <t>водопроводчик 2</t>
  </si>
  <si>
    <t>водопроводчик 3</t>
  </si>
  <si>
    <t>налоги</t>
  </si>
  <si>
    <t>общая сумма оф зарплат</t>
  </si>
  <si>
    <t>зп</t>
  </si>
  <si>
    <t>бензин</t>
  </si>
  <si>
    <t>канц тов</t>
  </si>
  <si>
    <t>почта тел</t>
  </si>
  <si>
    <t>непредв.</t>
  </si>
  <si>
    <t>почта те</t>
  </si>
  <si>
    <t>непредв</t>
  </si>
  <si>
    <t>Сбор и вывоз ТБО</t>
  </si>
  <si>
    <t>Проведение собрания</t>
  </si>
  <si>
    <t>Реконструкция дорог</t>
  </si>
  <si>
    <t>Расходы на техническое обслуживание ВЛ-10 кВ, ВЛ-0,4 кВ</t>
  </si>
  <si>
    <t>Возмещение расходов за городское водоснабжение/участок</t>
  </si>
  <si>
    <t>3.</t>
  </si>
  <si>
    <t>Итого прочие расходы</t>
  </si>
  <si>
    <t>Итого материальные расходы по НСТ</t>
  </si>
  <si>
    <t>Итого фонд заработной платы НСТ</t>
  </si>
  <si>
    <t xml:space="preserve">Расходы на оплату труда </t>
  </si>
  <si>
    <t xml:space="preserve">Прочие расходы </t>
  </si>
  <si>
    <t xml:space="preserve">Расходы, связанные с созданием, приобретением, реконструкцией ИОП </t>
  </si>
  <si>
    <t xml:space="preserve">Благоустройство мест общего пользования, подсобные работы </t>
  </si>
  <si>
    <t xml:space="preserve">Расходы, связанные с содержанием, эксплуатацией, ремонтом и техническим обслуживанием ИОП (имущества общего пользования), поддержание его в исправном состоянии </t>
  </si>
  <si>
    <t>1.1.1</t>
  </si>
  <si>
    <t>Техническая эксплуатация ИОП, объектов инфраструктуры</t>
  </si>
  <si>
    <t>1.1.2</t>
  </si>
  <si>
    <t>Создание, приобретение, модернизация, реконструкция ИОП</t>
  </si>
  <si>
    <t>1.2.1</t>
  </si>
  <si>
    <t>2.</t>
  </si>
  <si>
    <t>2.1</t>
  </si>
  <si>
    <t>2.1.1</t>
  </si>
  <si>
    <t>2.1.2</t>
  </si>
  <si>
    <t>2.1.3</t>
  </si>
  <si>
    <t>2.1.4</t>
  </si>
  <si>
    <t>2.2</t>
  </si>
  <si>
    <t>2.3</t>
  </si>
  <si>
    <t>2.3.1</t>
  </si>
  <si>
    <t>2.3.2</t>
  </si>
  <si>
    <t>1 сотка</t>
  </si>
  <si>
    <t>2068 соток</t>
  </si>
  <si>
    <t>Целевые взносы членов НСТ</t>
  </si>
  <si>
    <t xml:space="preserve">Членские взносы членов НСТ </t>
  </si>
  <si>
    <t>1.2.3</t>
  </si>
  <si>
    <t>Целевые поступления граждан за электроэнергию, водоснабжение.</t>
  </si>
  <si>
    <t>Итого приходная часть без платежей за электроэнергию и водоснабжение</t>
  </si>
  <si>
    <t>2.1.5</t>
  </si>
  <si>
    <t>2.1.6</t>
  </si>
  <si>
    <t>2.3.3</t>
  </si>
  <si>
    <t>2.3.5</t>
  </si>
  <si>
    <t>2.3.6</t>
  </si>
  <si>
    <t>3.3</t>
  </si>
  <si>
    <t>3.4</t>
  </si>
  <si>
    <t>Правление имеет право перераспределять статьи расходов внутри сметы на благо общества, за исключением расходов на оплату труда.</t>
  </si>
  <si>
    <t>Количество соток 2068 кв.м</t>
  </si>
  <si>
    <t>Целевые поступления от граждан на расходы, связанные с созданием, приобретением, реконструкцией ИОП</t>
  </si>
  <si>
    <t>с 1 сотки</t>
  </si>
  <si>
    <t>Взнос на запуск и эксплуатация системы поливного водоснабжения/1сотка</t>
  </si>
  <si>
    <t>Итого расходы по эксплуатации и содержанию ИОП</t>
  </si>
  <si>
    <t>Возмещение расходов за потребленную электроэнергию по тарифам Департамента по тарифам НСО</t>
  </si>
  <si>
    <t xml:space="preserve">Приобретение, материалов, инструментов и оборудования </t>
  </si>
  <si>
    <t>Реконструкция ВЛ-0,4 кВ</t>
  </si>
  <si>
    <t>3.5</t>
  </si>
  <si>
    <t xml:space="preserve">Установка выносных приборов учета   </t>
  </si>
  <si>
    <t>Приобретение угля</t>
  </si>
  <si>
    <t>3.1</t>
  </si>
  <si>
    <t>3.6</t>
  </si>
  <si>
    <t>Реконструкция системы поливного водоснабжения</t>
  </si>
  <si>
    <t>Расходы почта, интернет, связь</t>
  </si>
  <si>
    <t>Приобретение расходных материалов для оргтехники,канцелярских товаров</t>
  </si>
  <si>
    <t>2.1.7</t>
  </si>
  <si>
    <t>28,14 р.</t>
  </si>
  <si>
    <t>Обслуживание территории общего пользования в зимний период</t>
  </si>
  <si>
    <t>Расходы на эксплуатацию автоматических ворот</t>
  </si>
  <si>
    <t>Председатель</t>
  </si>
  <si>
    <t>Бухгалтер</t>
  </si>
  <si>
    <t>Сторож</t>
  </si>
  <si>
    <t>Расходы на оплату потреблённой э. э. в местах общего пользования</t>
  </si>
  <si>
    <t xml:space="preserve">Итого расходы, связанные с созданием, приобретением, реконструкцией ИОП </t>
  </si>
  <si>
    <t>Проект приходно-расходной сметы НСТ "Парус" на 2024 г.</t>
  </si>
  <si>
    <t>Расходы по налогам и сборам, комиссия за услуги банка</t>
  </si>
  <si>
    <t>Расходы на юридические, информационные, консультационные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</si>
</sst>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р.&quot;"/>
    <numFmt numFmtId="165" formatCode="_-* #,##0&quot;р.&quot;_-;\-* #,##0&quot;р.&quot;_-;_-* &quot;-&quot;??&quot;р.&quot;_-;_-@_-"/>
    <numFmt numFmtId="166" formatCode="_-* #,##0.00&quot;р.&quot;_-;\-* #,##0.00&quot;р.&quot;_-;_-* &quot;-&quot;??&quot;р.&quot;_-;_-@_-"/>
  </numFmts>
  <fonts count="15" x14ac:knownFonts="1">
    <font>
      <sz val="11"/>
      <name val="Calibri"/>
    </font>
    <font>
      <sz val="12"/>
      <color indexed="8"/>
      <name val="Arial Cyr"/>
      <charset val="204"/>
    </font>
    <font>
      <sz val="12"/>
      <color indexed="30"/>
      <name val="Arial Cyr"/>
      <charset val="204"/>
    </font>
    <font>
      <sz val="12"/>
      <color indexed="17"/>
      <name val="Arial Cyr"/>
      <charset val="204"/>
    </font>
    <font>
      <sz val="12"/>
      <color indexed="10"/>
      <name val="Arial Cyr"/>
      <charset val="204"/>
    </font>
    <font>
      <b/>
      <sz val="12"/>
      <color indexed="8"/>
      <name val="Arial Cyr"/>
      <charset val="204"/>
    </font>
    <font>
      <sz val="11"/>
      <color indexed="8"/>
      <name val="Calibri"/>
      <charset val="204"/>
    </font>
    <font>
      <sz val="18"/>
      <name val="Arial Cyr"/>
      <charset val="204"/>
    </font>
    <font>
      <b/>
      <sz val="18"/>
      <color indexed="8"/>
      <name val="Arial Cyr"/>
      <charset val="204"/>
    </font>
    <font>
      <b/>
      <sz val="18"/>
      <name val="Arial Cyr"/>
      <charset val="204"/>
    </font>
    <font>
      <b/>
      <sz val="18"/>
      <color theme="1"/>
      <name val="Arial Cyr"/>
      <charset val="204"/>
    </font>
    <font>
      <sz val="18"/>
      <color theme="1"/>
      <name val="Arial Cyr"/>
      <charset val="204"/>
    </font>
    <font>
      <sz val="18"/>
      <color indexed="8"/>
      <name val="Arial Cyr"/>
      <charset val="204"/>
    </font>
    <font>
      <sz val="18"/>
      <name val="Calibri"/>
      <family val="2"/>
      <charset val="204"/>
    </font>
    <font>
      <sz val="8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166" fontId="6" fillId="0" borderId="0">
      <alignment vertical="top"/>
      <protection locked="0"/>
    </xf>
  </cellStyleXfs>
  <cellXfs count="85">
    <xf numFmtId="0" fontId="0" fillId="0" borderId="0" xfId="0">
      <alignment vertical="center"/>
    </xf>
    <xf numFmtId="165" fontId="1" fillId="0" borderId="0" xfId="1" applyNumberFormat="1" applyFont="1" applyFill="1" applyAlignment="1" applyProtection="1">
      <alignment horizontal="center"/>
    </xf>
    <xf numFmtId="0" fontId="2" fillId="0" borderId="0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165" fontId="1" fillId="0" borderId="0" xfId="1" applyNumberFormat="1" applyFont="1" applyBorder="1" applyAlignment="1" applyProtection="1">
      <alignment horizontal="center"/>
    </xf>
    <xf numFmtId="165" fontId="1" fillId="0" borderId="0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0" applyFont="1" applyBorder="1" applyAlignment="1"/>
    <xf numFmtId="0" fontId="4" fillId="0" borderId="0" xfId="0" applyFont="1" applyBorder="1" applyAlignment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" fontId="1" fillId="0" borderId="15" xfId="0" applyNumberFormat="1" applyFont="1" applyBorder="1" applyAlignment="1"/>
    <xf numFmtId="0" fontId="1" fillId="0" borderId="16" xfId="0" applyFont="1" applyBorder="1" applyAlignment="1"/>
    <xf numFmtId="1" fontId="1" fillId="0" borderId="17" xfId="0" applyNumberFormat="1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65" fontId="1" fillId="0" borderId="0" xfId="1" applyNumberFormat="1" applyFont="1" applyAlignment="1" applyProtection="1">
      <alignment horizontal="center"/>
    </xf>
    <xf numFmtId="165" fontId="1" fillId="0" borderId="0" xfId="0" applyNumberFormat="1" applyFont="1" applyAlignment="1"/>
    <xf numFmtId="2" fontId="1" fillId="0" borderId="0" xfId="0" applyNumberFormat="1" applyFont="1" applyAlignment="1"/>
    <xf numFmtId="165" fontId="4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165" fontId="1" fillId="0" borderId="0" xfId="1" applyNumberFormat="1" applyFont="1" applyAlignment="1" applyProtection="1"/>
    <xf numFmtId="165" fontId="1" fillId="0" borderId="0" xfId="0" applyNumberFormat="1" applyFont="1" applyAlignment="1">
      <alignment horizontal="center"/>
    </xf>
    <xf numFmtId="0" fontId="1" fillId="2" borderId="0" xfId="0" applyFont="1" applyFill="1" applyAlignment="1"/>
    <xf numFmtId="165" fontId="1" fillId="2" borderId="0" xfId="1" applyNumberFormat="1" applyFont="1" applyFill="1" applyAlignment="1" applyProtection="1">
      <alignment horizontal="center"/>
    </xf>
    <xf numFmtId="165" fontId="1" fillId="2" borderId="0" xfId="0" applyNumberFormat="1" applyFont="1" applyFill="1" applyAlignment="1">
      <alignment horizontal="center"/>
    </xf>
    <xf numFmtId="0" fontId="1" fillId="3" borderId="0" xfId="0" applyFont="1" applyFill="1" applyAlignment="1"/>
    <xf numFmtId="165" fontId="1" fillId="3" borderId="0" xfId="0" applyNumberFormat="1" applyFont="1" applyFill="1" applyAlignment="1"/>
    <xf numFmtId="0" fontId="1" fillId="4" borderId="0" xfId="0" applyFont="1" applyFill="1" applyAlignment="1"/>
    <xf numFmtId="165" fontId="1" fillId="4" borderId="0" xfId="1" applyNumberFormat="1" applyFont="1" applyFill="1" applyAlignment="1" applyProtection="1">
      <alignment horizontal="center"/>
    </xf>
    <xf numFmtId="0" fontId="1" fillId="5" borderId="0" xfId="0" applyFont="1" applyFill="1" applyAlignment="1"/>
    <xf numFmtId="165" fontId="1" fillId="5" borderId="0" xfId="0" applyNumberFormat="1" applyFont="1" applyFill="1" applyAlignment="1">
      <alignment horizontal="center"/>
    </xf>
    <xf numFmtId="165" fontId="1" fillId="5" borderId="0" xfId="0" applyNumberFormat="1" applyFont="1" applyFill="1" applyAlignment="1"/>
    <xf numFmtId="0" fontId="1" fillId="6" borderId="0" xfId="0" applyFont="1" applyFill="1" applyAlignment="1"/>
    <xf numFmtId="165" fontId="1" fillId="6" borderId="0" xfId="0" applyNumberFormat="1" applyFont="1" applyFill="1" applyAlignment="1"/>
    <xf numFmtId="165" fontId="5" fillId="0" borderId="0" xfId="1" applyNumberFormat="1" applyFont="1" applyAlignment="1" applyProtection="1"/>
    <xf numFmtId="164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vertical="center" wrapText="1"/>
    </xf>
    <xf numFmtId="164" fontId="12" fillId="0" borderId="1" xfId="0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vertical="center" wrapText="1"/>
    </xf>
    <xf numFmtId="164" fontId="12" fillId="0" borderId="0" xfId="0" applyNumberFormat="1" applyFont="1" applyFill="1" applyAlignment="1">
      <alignment vertical="center" wrapText="1"/>
    </xf>
    <xf numFmtId="49" fontId="7" fillId="0" borderId="0" xfId="0" applyNumberFormat="1" applyFont="1" applyFill="1" applyAlignment="1">
      <alignment vertical="center" wrapText="1"/>
    </xf>
    <xf numFmtId="164" fontId="12" fillId="0" borderId="0" xfId="0" applyNumberFormat="1" applyFont="1" applyFill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164" fontId="9" fillId="0" borderId="2" xfId="0" applyNumberFormat="1" applyFont="1" applyFill="1" applyBorder="1" applyAlignment="1">
      <alignment horizontal="left" vertical="center" wrapText="1"/>
    </xf>
    <xf numFmtId="164" fontId="9" fillId="0" borderId="4" xfId="0" applyNumberFormat="1" applyFont="1" applyFill="1" applyBorder="1" applyAlignment="1">
      <alignment horizontal="left" vertical="center" wrapText="1"/>
    </xf>
    <xf numFmtId="164" fontId="9" fillId="0" borderId="3" xfId="0" applyNumberFormat="1" applyFont="1" applyFill="1" applyBorder="1" applyAlignment="1">
      <alignment horizontal="left" vertical="center" wrapText="1"/>
    </xf>
    <xf numFmtId="49" fontId="9" fillId="0" borderId="23" xfId="0" applyNumberFormat="1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/>
    </xf>
    <xf numFmtId="49" fontId="9" fillId="0" borderId="22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Fill="1" applyBorder="1" applyAlignment="1">
      <alignment horizontal="center" vertical="center" wrapText="1"/>
    </xf>
    <xf numFmtId="49" fontId="9" fillId="0" borderId="20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52"/>
  <sheetViews>
    <sheetView topLeftCell="A16" workbookViewId="0">
      <selection activeCell="A10" sqref="A10:A11"/>
    </sheetView>
  </sheetViews>
  <sheetFormatPr defaultColWidth="9" defaultRowHeight="15" x14ac:dyDescent="0.25"/>
  <cols>
    <col min="1" max="1" width="144.85546875" customWidth="1"/>
    <col min="2" max="2" width="28.140625" customWidth="1"/>
    <col min="3" max="5" width="12.85546875" customWidth="1"/>
    <col min="6" max="7" width="11.5703125" customWidth="1"/>
    <col min="8" max="8" width="10.28515625" customWidth="1"/>
    <col min="9" max="10" width="11.5703125" customWidth="1"/>
    <col min="11" max="11" width="12.85546875" customWidth="1"/>
    <col min="12" max="256" width="10" customWidth="1"/>
  </cols>
  <sheetData>
    <row r="1" spans="1:18" x14ac:dyDescent="0.2">
      <c r="A1" s="2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5"/>
      <c r="N1" s="6" t="e">
        <f>#REF!/3391</f>
        <v>#REF!</v>
      </c>
      <c r="O1" s="7"/>
      <c r="P1" s="3"/>
      <c r="Q1" s="3"/>
      <c r="R1" s="3"/>
    </row>
    <row r="2" spans="1:18" x14ac:dyDescent="0.2">
      <c r="A2" s="8" t="s">
        <v>8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5"/>
      <c r="N2" s="4"/>
      <c r="O2" s="7"/>
      <c r="P2" s="3"/>
      <c r="Q2" s="3"/>
      <c r="R2" s="3"/>
    </row>
    <row r="3" spans="1:18" x14ac:dyDescent="0.2">
      <c r="A3" s="9" t="s">
        <v>9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5"/>
      <c r="N3" s="4"/>
      <c r="O3" s="7"/>
      <c r="P3" s="3"/>
      <c r="Q3" s="3"/>
      <c r="R3" s="3"/>
    </row>
    <row r="4" spans="1:18" x14ac:dyDescent="0.2">
      <c r="A4" s="9"/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5"/>
      <c r="N4" s="4"/>
      <c r="O4" s="7"/>
      <c r="P4" s="3"/>
      <c r="Q4" s="3"/>
      <c r="R4" s="3"/>
    </row>
    <row r="5" spans="1:18" ht="60" x14ac:dyDescent="0.2">
      <c r="A5" s="53" t="s">
        <v>10</v>
      </c>
      <c r="B5" s="54"/>
      <c r="C5" s="54"/>
      <c r="D5" s="54"/>
      <c r="E5" s="54"/>
      <c r="F5" s="54"/>
      <c r="G5" s="54"/>
      <c r="H5" s="54"/>
      <c r="I5" s="55"/>
      <c r="J5" s="10" t="s">
        <v>5</v>
      </c>
      <c r="K5" s="11" t="s">
        <v>6</v>
      </c>
      <c r="L5" s="12" t="s">
        <v>7</v>
      </c>
      <c r="M5" s="5"/>
      <c r="N5" s="4"/>
      <c r="O5" s="7"/>
      <c r="P5" s="3"/>
      <c r="Q5" s="3"/>
      <c r="R5" s="3"/>
    </row>
    <row r="6" spans="1:18" x14ac:dyDescent="0.2">
      <c r="A6" s="56"/>
      <c r="B6" s="57"/>
      <c r="C6" s="57"/>
      <c r="D6" s="57"/>
      <c r="E6" s="57"/>
      <c r="F6" s="57"/>
      <c r="G6" s="57"/>
      <c r="H6" s="57"/>
      <c r="I6" s="58"/>
      <c r="J6" s="13" t="e">
        <f>#REF!</f>
        <v>#REF!</v>
      </c>
      <c r="K6" s="14">
        <v>10</v>
      </c>
      <c r="L6" s="15" t="e">
        <f>(J6*K6)</f>
        <v>#REF!</v>
      </c>
      <c r="M6" s="5" t="e">
        <f>K6*J6</f>
        <v>#REF!</v>
      </c>
      <c r="N6" s="4"/>
      <c r="O6" s="7"/>
      <c r="P6" s="3"/>
      <c r="Q6" s="3"/>
      <c r="R6" s="3"/>
    </row>
    <row r="7" spans="1:18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18"/>
      <c r="N7" s="17"/>
      <c r="O7" s="17"/>
      <c r="P7" s="16"/>
      <c r="Q7" s="16"/>
      <c r="R7" s="16"/>
    </row>
    <row r="8" spans="1:18" x14ac:dyDescent="0.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18"/>
      <c r="N8" s="17"/>
      <c r="O8" s="17"/>
      <c r="P8" s="16"/>
      <c r="Q8" s="16"/>
      <c r="R8" s="16"/>
    </row>
    <row r="9" spans="1:18" x14ac:dyDescent="0.2">
      <c r="A9" s="19" t="e">
        <f>A10+A11</f>
        <v>#REF!</v>
      </c>
      <c r="B9" s="16">
        <v>100</v>
      </c>
      <c r="C9" s="16"/>
      <c r="D9" s="16"/>
      <c r="E9" s="16"/>
      <c r="F9" s="16"/>
      <c r="G9" s="16"/>
      <c r="H9" s="16"/>
      <c r="I9" s="16"/>
      <c r="J9" s="16"/>
      <c r="K9" s="16"/>
      <c r="L9" s="17"/>
      <c r="M9" s="18"/>
      <c r="N9" s="17"/>
      <c r="O9" s="17"/>
      <c r="P9" s="16"/>
      <c r="Q9" s="16"/>
      <c r="R9" s="16"/>
    </row>
    <row r="10" spans="1:18" x14ac:dyDescent="0.2">
      <c r="A10" s="19" t="e">
        <f>#REF!</f>
        <v>#REF!</v>
      </c>
      <c r="B10" s="20" t="e">
        <f>A10*B9/A9</f>
        <v>#REF!</v>
      </c>
      <c r="C10" s="16"/>
      <c r="D10" s="16"/>
      <c r="E10" s="16"/>
      <c r="F10" s="16"/>
      <c r="G10" s="16"/>
      <c r="H10" s="16"/>
      <c r="I10" s="16"/>
      <c r="J10" s="16"/>
      <c r="K10" s="16"/>
      <c r="L10" s="17"/>
      <c r="M10" s="18"/>
      <c r="N10" s="17"/>
      <c r="O10" s="17"/>
      <c r="P10" s="16"/>
      <c r="Q10" s="16"/>
      <c r="R10" s="16"/>
    </row>
    <row r="11" spans="1:18" x14ac:dyDescent="0.2">
      <c r="A11" s="21" t="e">
        <f>#REF!</f>
        <v>#REF!</v>
      </c>
      <c r="B11" s="20" t="e">
        <f>A11*B9/A9</f>
        <v>#REF!</v>
      </c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18"/>
      <c r="N11" s="17"/>
      <c r="O11" s="17"/>
      <c r="P11" s="16"/>
      <c r="Q11" s="16"/>
      <c r="R11" s="16"/>
    </row>
    <row r="12" spans="1:18" x14ac:dyDescent="0.2">
      <c r="A12" s="16"/>
      <c r="B12" s="16"/>
      <c r="C12" s="16"/>
      <c r="D12" s="17" t="s">
        <v>25</v>
      </c>
      <c r="E12" s="17" t="s">
        <v>25</v>
      </c>
      <c r="F12" s="17" t="s">
        <v>23</v>
      </c>
      <c r="G12" s="17" t="s">
        <v>23</v>
      </c>
      <c r="H12" s="16" t="s">
        <v>26</v>
      </c>
      <c r="I12" s="16" t="s">
        <v>26</v>
      </c>
      <c r="J12" s="16" t="s">
        <v>17</v>
      </c>
      <c r="K12" s="16" t="s">
        <v>17</v>
      </c>
      <c r="L12" s="17"/>
      <c r="M12" s="18" t="s">
        <v>27</v>
      </c>
      <c r="N12" s="18" t="s">
        <v>27</v>
      </c>
      <c r="O12" s="17" t="s">
        <v>28</v>
      </c>
      <c r="P12" s="16" t="s">
        <v>28</v>
      </c>
      <c r="Q12" s="16" t="s">
        <v>29</v>
      </c>
      <c r="R12" s="16" t="s">
        <v>29</v>
      </c>
    </row>
    <row r="13" spans="1:18" x14ac:dyDescent="0.2">
      <c r="A13" s="16"/>
      <c r="B13" s="16"/>
      <c r="C13" s="16">
        <v>100</v>
      </c>
      <c r="D13" s="22" t="e">
        <f>A10*B9/A9</f>
        <v>#REF!</v>
      </c>
      <c r="E13" s="22" t="e">
        <f>A11*B9/A9</f>
        <v>#REF!</v>
      </c>
      <c r="F13" s="22" t="e">
        <f>A10*B9/A9</f>
        <v>#REF!</v>
      </c>
      <c r="G13" s="22" t="e">
        <f>A11*B9/A9</f>
        <v>#REF!</v>
      </c>
      <c r="H13" s="22" t="e">
        <f>A10*B9/A9</f>
        <v>#REF!</v>
      </c>
      <c r="I13" s="22" t="e">
        <f>A11*B9/A9</f>
        <v>#REF!</v>
      </c>
      <c r="J13" s="22" t="e">
        <f>A10*B9/A9</f>
        <v>#REF!</v>
      </c>
      <c r="K13" s="22" t="e">
        <f>A11*B9/A9</f>
        <v>#REF!</v>
      </c>
      <c r="L13" s="22"/>
      <c r="M13" s="22" t="e">
        <f>A10*B9/A9</f>
        <v>#REF!</v>
      </c>
      <c r="N13" s="22" t="e">
        <f>A11*B9/A9</f>
        <v>#REF!</v>
      </c>
      <c r="O13" s="22" t="e">
        <f>A10*B9/A9</f>
        <v>#REF!</v>
      </c>
      <c r="P13" s="22" t="e">
        <f>A11*B9/A9</f>
        <v>#REF!</v>
      </c>
      <c r="Q13" s="22" t="e">
        <f>A10*B9/A9</f>
        <v>#REF!</v>
      </c>
      <c r="R13" s="22" t="e">
        <f>A11*B9/A9</f>
        <v>#REF!</v>
      </c>
    </row>
    <row r="14" spans="1:18" x14ac:dyDescent="0.2">
      <c r="A14" s="16" t="s">
        <v>12</v>
      </c>
      <c r="B14" s="23">
        <v>60000</v>
      </c>
      <c r="C14" s="16"/>
      <c r="D14" s="18" t="e">
        <f>D13*B14/100</f>
        <v>#REF!</v>
      </c>
      <c r="E14" s="18" t="e">
        <f>E13*B14/100</f>
        <v>#REF!</v>
      </c>
      <c r="F14" s="18"/>
      <c r="G14" s="18"/>
      <c r="H14" s="16"/>
      <c r="I14" s="16"/>
      <c r="J14" s="16"/>
      <c r="K14" s="16"/>
      <c r="L14" s="17"/>
      <c r="M14" s="18"/>
      <c r="N14" s="17"/>
      <c r="O14" s="17"/>
      <c r="P14" s="16"/>
      <c r="Q14" s="16"/>
      <c r="R14" s="16"/>
    </row>
    <row r="15" spans="1:18" x14ac:dyDescent="0.2">
      <c r="A15" s="16" t="s">
        <v>13</v>
      </c>
      <c r="B15" s="23">
        <f>25000*12</f>
        <v>300000</v>
      </c>
      <c r="C15" s="16"/>
      <c r="D15" s="18" t="e">
        <f>D13*B15/100</f>
        <v>#REF!</v>
      </c>
      <c r="E15" s="24" t="e">
        <f>E13*B15/100</f>
        <v>#REF!</v>
      </c>
      <c r="F15" s="18"/>
      <c r="G15" s="18"/>
      <c r="H15" s="16"/>
      <c r="I15" s="16"/>
      <c r="J15" s="16"/>
      <c r="K15" s="16"/>
      <c r="L15" s="17"/>
      <c r="M15" s="18"/>
      <c r="N15" s="17"/>
      <c r="O15" s="17"/>
      <c r="P15" s="16"/>
      <c r="Q15" s="16"/>
      <c r="R15" s="16"/>
    </row>
    <row r="16" spans="1:18" x14ac:dyDescent="0.2">
      <c r="A16" s="16" t="s">
        <v>14</v>
      </c>
      <c r="B16" s="23">
        <f>4000*12</f>
        <v>48000</v>
      </c>
      <c r="C16" s="16"/>
      <c r="D16" s="18" t="e">
        <f>D13*B16/100</f>
        <v>#REF!</v>
      </c>
      <c r="E16" s="24" t="e">
        <f>E13*B16/100</f>
        <v>#REF!</v>
      </c>
      <c r="F16" s="18"/>
      <c r="G16" s="18"/>
      <c r="H16" s="16"/>
      <c r="I16" s="16"/>
      <c r="J16" s="16"/>
      <c r="K16" s="16"/>
      <c r="L16" s="17"/>
      <c r="M16" s="18"/>
      <c r="N16" s="17"/>
      <c r="O16" s="17"/>
      <c r="P16" s="16"/>
      <c r="Q16" s="16"/>
      <c r="R16" s="16"/>
    </row>
    <row r="17" spans="1:18" x14ac:dyDescent="0.2">
      <c r="A17" s="16" t="s">
        <v>15</v>
      </c>
      <c r="B17" s="23">
        <f>10000*12</f>
        <v>120000</v>
      </c>
      <c r="C17" s="16"/>
      <c r="D17" s="18" t="e">
        <f>D13*B17/100</f>
        <v>#REF!</v>
      </c>
      <c r="E17" s="24" t="e">
        <f>E13*B17/100</f>
        <v>#REF!</v>
      </c>
      <c r="F17" s="18"/>
      <c r="G17" s="18"/>
      <c r="H17" s="16"/>
      <c r="I17" s="16"/>
      <c r="J17" s="16"/>
      <c r="K17" s="16"/>
      <c r="L17" s="17"/>
      <c r="M17" s="18"/>
      <c r="N17" s="17"/>
      <c r="O17" s="17"/>
      <c r="P17" s="16"/>
      <c r="Q17" s="16"/>
      <c r="R17" s="16"/>
    </row>
    <row r="18" spans="1:18" x14ac:dyDescent="0.2">
      <c r="A18" s="16" t="s">
        <v>16</v>
      </c>
      <c r="B18" s="23">
        <f>6000*12</f>
        <v>72000</v>
      </c>
      <c r="C18" s="16"/>
      <c r="D18" s="18" t="e">
        <f>D13*B18/100</f>
        <v>#REF!</v>
      </c>
      <c r="E18" s="24" t="e">
        <f>E13*B18/100</f>
        <v>#REF!</v>
      </c>
      <c r="F18" s="18"/>
      <c r="G18" s="18"/>
      <c r="H18" s="16"/>
      <c r="I18" s="16"/>
      <c r="J18" s="16"/>
      <c r="K18" s="16"/>
      <c r="L18" s="17"/>
      <c r="M18" s="18"/>
      <c r="N18" s="17"/>
      <c r="O18" s="17"/>
      <c r="P18" s="16"/>
      <c r="Q18" s="16"/>
      <c r="R18" s="16"/>
    </row>
    <row r="19" spans="1:18" x14ac:dyDescent="0.2">
      <c r="A19" s="16" t="s">
        <v>18</v>
      </c>
      <c r="B19" s="23">
        <f>10000*12</f>
        <v>120000</v>
      </c>
      <c r="C19" s="16"/>
      <c r="D19" s="18" t="e">
        <f>D13*B19/100</f>
        <v>#REF!</v>
      </c>
      <c r="E19" s="24" t="e">
        <f>E13*B19/100</f>
        <v>#REF!</v>
      </c>
      <c r="F19" s="18"/>
      <c r="G19" s="18"/>
      <c r="H19" s="16"/>
      <c r="I19" s="16"/>
      <c r="J19" s="16"/>
      <c r="K19" s="16"/>
      <c r="L19" s="17"/>
      <c r="M19" s="18"/>
      <c r="N19" s="17"/>
      <c r="O19" s="17"/>
      <c r="P19" s="16"/>
      <c r="Q19" s="16"/>
      <c r="R19" s="16"/>
    </row>
    <row r="20" spans="1:18" x14ac:dyDescent="0.2">
      <c r="A20" s="16" t="s">
        <v>19</v>
      </c>
      <c r="B20" s="23">
        <f>10000*12</f>
        <v>120000</v>
      </c>
      <c r="C20" s="16"/>
      <c r="D20" s="18" t="e">
        <f>D13*B20/100</f>
        <v>#REF!</v>
      </c>
      <c r="E20" s="24" t="e">
        <f>E13*B20/100</f>
        <v>#REF!</v>
      </c>
      <c r="F20" s="18"/>
      <c r="G20" s="18"/>
      <c r="H20" s="16"/>
      <c r="I20" s="16"/>
      <c r="J20" s="16"/>
      <c r="K20" s="16"/>
      <c r="L20" s="17"/>
      <c r="M20" s="18"/>
      <c r="N20" s="17"/>
      <c r="O20" s="17"/>
      <c r="P20" s="16"/>
      <c r="Q20" s="16"/>
      <c r="R20" s="16"/>
    </row>
    <row r="21" spans="1:18" x14ac:dyDescent="0.2">
      <c r="A21" s="16" t="s">
        <v>20</v>
      </c>
      <c r="B21" s="23"/>
      <c r="C21" s="16"/>
      <c r="D21" s="18" t="e">
        <f>D13*B21/100</f>
        <v>#REF!</v>
      </c>
      <c r="E21" s="24" t="e">
        <f>E13*B21/100</f>
        <v>#REF!</v>
      </c>
      <c r="F21" s="18"/>
      <c r="G21" s="18"/>
      <c r="H21" s="16"/>
      <c r="I21" s="16"/>
      <c r="J21" s="16"/>
      <c r="K21" s="16"/>
      <c r="L21" s="17"/>
      <c r="M21" s="18"/>
      <c r="N21" s="17"/>
      <c r="O21" s="17"/>
      <c r="P21" s="16"/>
      <c r="Q21" s="16"/>
      <c r="R21" s="16"/>
    </row>
    <row r="22" spans="1:18" x14ac:dyDescent="0.2">
      <c r="A22" s="16" t="s">
        <v>21</v>
      </c>
      <c r="B22" s="23"/>
      <c r="C22" s="16"/>
      <c r="D22" s="18" t="e">
        <f>D13*B22/100</f>
        <v>#REF!</v>
      </c>
      <c r="E22" s="24" t="e">
        <f>E13*B22/100</f>
        <v>#REF!</v>
      </c>
      <c r="F22" s="18"/>
      <c r="G22" s="18"/>
      <c r="H22" s="16"/>
      <c r="I22" s="16"/>
      <c r="J22" s="16"/>
      <c r="K22" s="16"/>
      <c r="L22" s="17"/>
      <c r="M22" s="18"/>
      <c r="N22" s="17"/>
      <c r="O22" s="17"/>
      <c r="P22" s="16"/>
      <c r="Q22" s="16"/>
      <c r="R22" s="16"/>
    </row>
    <row r="23" spans="1:18" x14ac:dyDescent="0.2">
      <c r="A23" s="16" t="s">
        <v>22</v>
      </c>
      <c r="B23" s="23">
        <f>5000*12</f>
        <v>60000</v>
      </c>
      <c r="C23" s="16"/>
      <c r="D23" s="18" t="e">
        <f>D13*B23/100</f>
        <v>#REF!</v>
      </c>
      <c r="E23" s="24" t="e">
        <f>E13*B23/100</f>
        <v>#REF!</v>
      </c>
      <c r="F23" s="18"/>
      <c r="G23" s="18"/>
      <c r="H23" s="16"/>
      <c r="I23" s="16"/>
      <c r="J23" s="16"/>
      <c r="K23" s="16"/>
      <c r="L23" s="17"/>
      <c r="M23" s="18"/>
      <c r="N23" s="17"/>
      <c r="O23" s="17"/>
      <c r="P23" s="16"/>
      <c r="Q23" s="16"/>
      <c r="R23" s="16"/>
    </row>
    <row r="24" spans="1:18" x14ac:dyDescent="0.2">
      <c r="A24" s="25" t="s">
        <v>17</v>
      </c>
      <c r="B24" s="23">
        <f>20000*12</f>
        <v>240000</v>
      </c>
      <c r="C24" s="16"/>
      <c r="D24" s="16"/>
      <c r="E24" s="16"/>
      <c r="F24" s="18"/>
      <c r="G24" s="18"/>
      <c r="H24" s="16"/>
      <c r="I24" s="16"/>
      <c r="J24" s="26" t="e">
        <f>D13*B24/100</f>
        <v>#REF!</v>
      </c>
      <c r="K24" s="27" t="e">
        <f>E13*B24/100</f>
        <v>#REF!</v>
      </c>
      <c r="L24" s="17"/>
      <c r="M24" s="18"/>
      <c r="N24" s="17"/>
      <c r="O24" s="17"/>
      <c r="P24" s="16"/>
      <c r="Q24" s="16"/>
      <c r="R24" s="16"/>
    </row>
    <row r="25" spans="1:18" x14ac:dyDescent="0.2">
      <c r="A25" s="28" t="s">
        <v>26</v>
      </c>
      <c r="B25" s="23"/>
      <c r="C25" s="16"/>
      <c r="D25" s="16"/>
      <c r="E25" s="16"/>
      <c r="F25" s="18"/>
      <c r="G25" s="18"/>
      <c r="H25" s="29" t="e">
        <f>H13*B25/100</f>
        <v>#REF!</v>
      </c>
      <c r="I25" s="29" t="e">
        <f>I13*B25/100</f>
        <v>#REF!</v>
      </c>
      <c r="J25" s="18"/>
      <c r="K25" s="24"/>
      <c r="L25" s="17"/>
      <c r="M25" s="1"/>
      <c r="N25" s="17"/>
      <c r="O25" s="17"/>
      <c r="P25" s="16"/>
      <c r="Q25" s="16"/>
      <c r="R25" s="16"/>
    </row>
    <row r="26" spans="1:18" x14ac:dyDescent="0.2">
      <c r="A26" s="30" t="s">
        <v>27</v>
      </c>
      <c r="B26" s="23">
        <v>10000</v>
      </c>
      <c r="C26" s="16"/>
      <c r="D26" s="16"/>
      <c r="E26" s="16"/>
      <c r="F26" s="18"/>
      <c r="G26" s="18"/>
      <c r="H26" s="16"/>
      <c r="I26" s="16"/>
      <c r="J26" s="18"/>
      <c r="K26" s="24"/>
      <c r="L26" s="17"/>
      <c r="M26" s="31" t="e">
        <f>M13*B26/100</f>
        <v>#REF!</v>
      </c>
      <c r="N26" s="31" t="e">
        <f>N13*B26/100</f>
        <v>#REF!</v>
      </c>
      <c r="O26" s="17"/>
      <c r="P26" s="16"/>
      <c r="Q26" s="16"/>
      <c r="R26" s="16"/>
    </row>
    <row r="27" spans="1:18" x14ac:dyDescent="0.2">
      <c r="A27" s="32" t="s">
        <v>30</v>
      </c>
      <c r="B27" s="23">
        <v>8000</v>
      </c>
      <c r="C27" s="16"/>
      <c r="D27" s="16"/>
      <c r="E27" s="16"/>
      <c r="F27" s="18"/>
      <c r="G27" s="18"/>
      <c r="H27" s="16"/>
      <c r="I27" s="16"/>
      <c r="J27" s="18"/>
      <c r="K27" s="24"/>
      <c r="L27" s="17"/>
      <c r="M27" s="18"/>
      <c r="N27" s="17"/>
      <c r="O27" s="33" t="e">
        <f>O13*B27/100</f>
        <v>#REF!</v>
      </c>
      <c r="P27" s="34" t="e">
        <f>P13*B27/100</f>
        <v>#REF!</v>
      </c>
      <c r="Q27" s="16"/>
      <c r="R27" s="16"/>
    </row>
    <row r="28" spans="1:18" x14ac:dyDescent="0.2">
      <c r="A28" s="35" t="s">
        <v>31</v>
      </c>
      <c r="B28" s="23">
        <f>100000</f>
        <v>100000</v>
      </c>
      <c r="C28" s="16"/>
      <c r="D28" s="16"/>
      <c r="E28" s="16"/>
      <c r="F28" s="18"/>
      <c r="G28" s="18"/>
      <c r="H28" s="16"/>
      <c r="I28" s="16"/>
      <c r="J28" s="18"/>
      <c r="K28" s="24"/>
      <c r="L28" s="17"/>
      <c r="M28" s="18"/>
      <c r="N28" s="17"/>
      <c r="O28" s="17"/>
      <c r="P28" s="16"/>
      <c r="Q28" s="36" t="e">
        <f>Q13*B28/100</f>
        <v>#REF!</v>
      </c>
      <c r="R28" s="36" t="e">
        <f>R13*B28/100</f>
        <v>#REF!</v>
      </c>
    </row>
    <row r="29" spans="1:18" x14ac:dyDescent="0.2">
      <c r="A29" s="16"/>
      <c r="B29" s="23"/>
      <c r="C29" s="16"/>
      <c r="D29" s="16"/>
      <c r="E29" s="16"/>
      <c r="F29" s="18"/>
      <c r="G29" s="18"/>
      <c r="H29" s="16"/>
      <c r="I29" s="16"/>
      <c r="J29" s="18"/>
      <c r="K29" s="24"/>
      <c r="L29" s="17"/>
      <c r="M29" s="18"/>
      <c r="N29" s="17"/>
      <c r="O29" s="17"/>
      <c r="P29" s="16"/>
      <c r="Q29" s="16"/>
      <c r="R29" s="16"/>
    </row>
    <row r="30" spans="1:18" x14ac:dyDescent="0.2">
      <c r="A30" s="16"/>
      <c r="B30" s="23"/>
      <c r="C30" s="16"/>
      <c r="D30" s="16"/>
      <c r="E30" s="16"/>
      <c r="F30" s="18"/>
      <c r="G30" s="18"/>
      <c r="H30" s="16"/>
      <c r="I30" s="16"/>
      <c r="J30" s="18"/>
      <c r="K30" s="24"/>
      <c r="L30" s="17"/>
      <c r="M30" s="18"/>
      <c r="N30" s="17"/>
      <c r="O30" s="17"/>
      <c r="P30" s="16"/>
      <c r="Q30" s="16"/>
      <c r="R30" s="16"/>
    </row>
    <row r="31" spans="1:18" x14ac:dyDescent="0.2">
      <c r="A31" s="16"/>
      <c r="B31" s="23"/>
      <c r="C31" s="16"/>
      <c r="D31" s="16"/>
      <c r="E31" s="16"/>
      <c r="F31" s="18"/>
      <c r="G31" s="18"/>
      <c r="H31" s="16"/>
      <c r="I31" s="16"/>
      <c r="J31" s="18"/>
      <c r="K31" s="24"/>
      <c r="L31" s="17"/>
      <c r="M31" s="18"/>
      <c r="N31" s="17"/>
      <c r="O31" s="17"/>
      <c r="P31" s="16"/>
      <c r="Q31" s="16"/>
      <c r="R31" s="16"/>
    </row>
    <row r="32" spans="1:18" x14ac:dyDescent="0.2">
      <c r="A32" s="16"/>
      <c r="B32" s="23"/>
      <c r="C32" s="16"/>
      <c r="D32" s="16"/>
      <c r="E32" s="16"/>
      <c r="F32" s="18"/>
      <c r="G32" s="18"/>
      <c r="H32" s="16"/>
      <c r="I32" s="16"/>
      <c r="J32" s="18"/>
      <c r="K32" s="24"/>
      <c r="L32" s="17"/>
      <c r="M32" s="18"/>
      <c r="N32" s="17"/>
      <c r="O32" s="17"/>
      <c r="P32" s="16"/>
      <c r="Q32" s="16"/>
      <c r="R32" s="16"/>
    </row>
    <row r="33" spans="1:18" x14ac:dyDescent="0.2">
      <c r="A33" s="16"/>
      <c r="B33" s="23"/>
      <c r="C33" s="16"/>
      <c r="D33" s="16"/>
      <c r="E33" s="16"/>
      <c r="F33" s="18"/>
      <c r="G33" s="18"/>
      <c r="H33" s="16"/>
      <c r="I33" s="16"/>
      <c r="J33" s="18"/>
      <c r="K33" s="24"/>
      <c r="L33" s="17"/>
      <c r="M33" s="18"/>
      <c r="N33" s="17"/>
      <c r="O33" s="17"/>
      <c r="P33" s="16"/>
      <c r="Q33" s="16"/>
      <c r="R33" s="16"/>
    </row>
    <row r="34" spans="1:18" x14ac:dyDescent="0.2">
      <c r="A34" s="16"/>
      <c r="B34" s="23"/>
      <c r="C34" s="16"/>
      <c r="D34" s="16"/>
      <c r="E34" s="16"/>
      <c r="F34" s="18"/>
      <c r="G34" s="18"/>
      <c r="H34" s="16"/>
      <c r="I34" s="16"/>
      <c r="J34" s="18"/>
      <c r="K34" s="24"/>
      <c r="L34" s="17"/>
      <c r="M34" s="18"/>
      <c r="N34" s="17"/>
      <c r="O34" s="17"/>
      <c r="P34" s="16"/>
      <c r="Q34" s="16"/>
      <c r="R34" s="16"/>
    </row>
    <row r="35" spans="1:18" x14ac:dyDescent="0.2">
      <c r="A35" s="16"/>
      <c r="B35" s="16"/>
      <c r="C35" s="16"/>
      <c r="D35" s="17"/>
      <c r="E35" s="17"/>
      <c r="F35" s="17"/>
      <c r="G35" s="17"/>
      <c r="H35" s="16"/>
      <c r="I35" s="16"/>
      <c r="J35" s="16"/>
      <c r="K35" s="16"/>
      <c r="L35" s="17"/>
      <c r="M35" s="18"/>
      <c r="N35" s="17"/>
      <c r="O35" s="17"/>
      <c r="P35" s="16"/>
      <c r="Q35" s="16"/>
      <c r="R35" s="16"/>
    </row>
    <row r="36" spans="1:18" x14ac:dyDescent="0.2">
      <c r="A36" s="16"/>
      <c r="B36" s="16"/>
      <c r="C36" s="16"/>
      <c r="D36" s="17"/>
      <c r="E36" s="17"/>
      <c r="F36" s="17"/>
      <c r="G36" s="17"/>
      <c r="H36" s="16"/>
      <c r="I36" s="16"/>
      <c r="J36" s="16"/>
      <c r="K36" s="16"/>
      <c r="L36" s="17"/>
      <c r="M36" s="18"/>
      <c r="N36" s="17"/>
      <c r="O36" s="17"/>
      <c r="P36" s="16"/>
      <c r="Q36" s="16"/>
      <c r="R36" s="16"/>
    </row>
    <row r="37" spans="1:18" x14ac:dyDescent="0.2">
      <c r="A37" s="16"/>
      <c r="B37" s="23">
        <v>60000</v>
      </c>
      <c r="C37" s="16"/>
      <c r="D37" s="17"/>
      <c r="E37" s="17"/>
      <c r="F37" s="17"/>
      <c r="G37" s="17"/>
      <c r="H37" s="16"/>
      <c r="I37" s="16"/>
      <c r="J37" s="16"/>
      <c r="K37" s="16"/>
      <c r="L37" s="17"/>
      <c r="M37" s="18"/>
      <c r="N37" s="17"/>
      <c r="O37" s="17"/>
      <c r="P37" s="16"/>
      <c r="Q37" s="16"/>
      <c r="R37" s="16"/>
    </row>
    <row r="38" spans="1:18" x14ac:dyDescent="0.2">
      <c r="A38" s="16"/>
      <c r="B38" s="23">
        <v>240000</v>
      </c>
      <c r="C38" s="16"/>
      <c r="D38" s="17"/>
      <c r="E38" s="17"/>
      <c r="F38" s="17"/>
      <c r="G38" s="17"/>
      <c r="H38" s="16"/>
      <c r="I38" s="16"/>
      <c r="J38" s="16"/>
      <c r="K38" s="16"/>
      <c r="L38" s="17"/>
      <c r="M38" s="18"/>
      <c r="N38" s="17"/>
      <c r="O38" s="17"/>
      <c r="P38" s="16"/>
      <c r="Q38" s="16"/>
      <c r="R38" s="16"/>
    </row>
    <row r="39" spans="1:18" x14ac:dyDescent="0.2">
      <c r="A39" s="16"/>
      <c r="B39" s="23"/>
      <c r="C39" s="16"/>
      <c r="D39" s="17"/>
      <c r="E39" s="17"/>
      <c r="F39" s="17"/>
      <c r="G39" s="17"/>
      <c r="H39" s="16"/>
      <c r="I39" s="16"/>
      <c r="J39" s="16"/>
      <c r="K39" s="16"/>
      <c r="L39" s="17"/>
      <c r="M39" s="18"/>
      <c r="N39" s="17"/>
      <c r="O39" s="17"/>
      <c r="P39" s="16"/>
      <c r="Q39" s="16"/>
      <c r="R39" s="16"/>
    </row>
    <row r="40" spans="1:18" x14ac:dyDescent="0.2">
      <c r="A40" s="16"/>
      <c r="B40" s="23"/>
      <c r="C40" s="16"/>
      <c r="D40" s="17"/>
      <c r="E40" s="17"/>
      <c r="F40" s="17"/>
      <c r="G40" s="17"/>
      <c r="H40" s="16"/>
      <c r="I40" s="16"/>
      <c r="J40" s="16"/>
      <c r="K40" s="16"/>
      <c r="L40" s="17"/>
      <c r="M40" s="18"/>
      <c r="N40" s="17"/>
      <c r="O40" s="17"/>
      <c r="P40" s="16"/>
      <c r="Q40" s="16"/>
      <c r="R40" s="16"/>
    </row>
    <row r="41" spans="1:18" x14ac:dyDescent="0.2">
      <c r="A41" s="16"/>
      <c r="B41" s="23">
        <v>72000</v>
      </c>
      <c r="C41" s="16"/>
      <c r="D41" s="17"/>
      <c r="E41" s="17"/>
      <c r="F41" s="17"/>
      <c r="G41" s="17"/>
      <c r="H41" s="16"/>
      <c r="I41" s="16"/>
      <c r="J41" s="16"/>
      <c r="K41" s="16"/>
      <c r="L41" s="17"/>
      <c r="M41" s="18"/>
      <c r="N41" s="17"/>
      <c r="O41" s="17"/>
      <c r="P41" s="16"/>
      <c r="Q41" s="16"/>
      <c r="R41" s="16"/>
    </row>
    <row r="42" spans="1:18" ht="15.75" x14ac:dyDescent="0.25">
      <c r="A42" s="16"/>
      <c r="B42" s="37">
        <f>SUM(B37:B41)</f>
        <v>372000</v>
      </c>
      <c r="C42" s="19">
        <f>B42*0.332</f>
        <v>123504</v>
      </c>
      <c r="D42" s="17"/>
      <c r="E42" s="17"/>
      <c r="F42" s="24" t="e">
        <f>F13*C42/100</f>
        <v>#REF!</v>
      </c>
      <c r="G42" s="24" t="e">
        <f>G13*C42/100</f>
        <v>#REF!</v>
      </c>
      <c r="H42" s="16"/>
      <c r="I42" s="16"/>
      <c r="J42" s="16"/>
      <c r="K42" s="16"/>
      <c r="L42" s="17"/>
      <c r="M42" s="18"/>
      <c r="N42" s="17"/>
      <c r="O42" s="17"/>
      <c r="P42" s="16"/>
      <c r="Q42" s="16"/>
      <c r="R42" s="16"/>
    </row>
    <row r="43" spans="1:18" x14ac:dyDescent="0.2">
      <c r="A43" s="16"/>
      <c r="B43" s="16" t="s">
        <v>24</v>
      </c>
      <c r="C43" s="16" t="s">
        <v>23</v>
      </c>
      <c r="D43" s="17"/>
      <c r="E43" s="17"/>
      <c r="F43" s="17"/>
      <c r="G43" s="17"/>
      <c r="H43" s="16"/>
      <c r="I43" s="16"/>
      <c r="J43" s="16"/>
      <c r="K43" s="16"/>
      <c r="L43" s="17"/>
      <c r="M43" s="18"/>
      <c r="N43" s="17"/>
      <c r="O43" s="17"/>
      <c r="P43" s="16"/>
      <c r="Q43" s="16"/>
      <c r="R43" s="16"/>
    </row>
    <row r="44" spans="1:18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7"/>
      <c r="M44" s="18"/>
      <c r="N44" s="17"/>
      <c r="O44" s="17"/>
      <c r="P44" s="16"/>
      <c r="Q44" s="16"/>
      <c r="R44" s="16"/>
    </row>
    <row r="45" spans="1:18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7"/>
      <c r="M45" s="18"/>
      <c r="N45" s="17"/>
      <c r="O45" s="17"/>
      <c r="P45" s="16"/>
      <c r="Q45" s="16"/>
      <c r="R45" s="16"/>
    </row>
    <row r="46" spans="1:18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7"/>
      <c r="M46" s="18"/>
      <c r="N46" s="17"/>
      <c r="O46" s="17"/>
      <c r="P46" s="16"/>
      <c r="Q46" s="16"/>
      <c r="R46" s="16"/>
    </row>
    <row r="47" spans="1:18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7"/>
      <c r="M47" s="18"/>
      <c r="N47" s="17"/>
      <c r="O47" s="17"/>
      <c r="P47" s="16"/>
      <c r="Q47" s="16"/>
      <c r="R47" s="16"/>
    </row>
    <row r="48" spans="1:18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7"/>
      <c r="M48" s="18"/>
      <c r="N48" s="17"/>
      <c r="O48" s="17"/>
      <c r="P48" s="16"/>
      <c r="Q48" s="16"/>
      <c r="R48" s="16"/>
    </row>
    <row r="49" spans="1:18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7"/>
      <c r="M49" s="18"/>
      <c r="N49" s="17"/>
      <c r="O49" s="17"/>
      <c r="P49" s="16"/>
      <c r="Q49" s="16"/>
      <c r="R49" s="16"/>
    </row>
    <row r="50" spans="1:18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7"/>
      <c r="M50" s="18"/>
      <c r="N50" s="17"/>
      <c r="O50" s="17"/>
      <c r="P50" s="16"/>
      <c r="Q50" s="16"/>
      <c r="R50" s="16"/>
    </row>
    <row r="51" spans="1:18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7"/>
      <c r="M51" s="18"/>
      <c r="N51" s="17"/>
      <c r="O51" s="17"/>
      <c r="P51" s="16"/>
      <c r="Q51" s="16"/>
      <c r="R51" s="16"/>
    </row>
    <row r="52" spans="1:18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7"/>
      <c r="M52" s="18"/>
      <c r="N52" s="17"/>
      <c r="O52" s="17"/>
      <c r="P52" s="16"/>
      <c r="Q52" s="16"/>
      <c r="R52" s="16"/>
    </row>
    <row r="53" spans="1:18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7"/>
      <c r="M53" s="18"/>
      <c r="N53" s="17"/>
      <c r="O53" s="17"/>
      <c r="P53" s="16"/>
      <c r="Q53" s="16"/>
      <c r="R53" s="16"/>
    </row>
    <row r="54" spans="1:18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7"/>
      <c r="M54" s="18"/>
      <c r="N54" s="17"/>
      <c r="O54" s="17"/>
      <c r="P54" s="16"/>
      <c r="Q54" s="16"/>
      <c r="R54" s="16"/>
    </row>
    <row r="55" spans="1:18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7"/>
      <c r="M55" s="18"/>
      <c r="N55" s="17"/>
      <c r="O55" s="17"/>
      <c r="P55" s="16"/>
      <c r="Q55" s="16"/>
      <c r="R55" s="16"/>
    </row>
    <row r="56" spans="1:18" x14ac:dyDescent="0.2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7"/>
      <c r="M56" s="18"/>
      <c r="N56" s="17"/>
      <c r="O56" s="17"/>
      <c r="P56" s="16"/>
      <c r="Q56" s="16"/>
      <c r="R56" s="16"/>
    </row>
    <row r="57" spans="1:18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7"/>
      <c r="M57" s="18"/>
      <c r="N57" s="17"/>
      <c r="O57" s="17"/>
      <c r="P57" s="16"/>
      <c r="Q57" s="16"/>
      <c r="R57" s="16"/>
    </row>
    <row r="58" spans="1:18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7"/>
      <c r="M58" s="18"/>
      <c r="N58" s="17"/>
      <c r="O58" s="17"/>
      <c r="P58" s="16"/>
      <c r="Q58" s="16"/>
      <c r="R58" s="16"/>
    </row>
    <row r="59" spans="1:18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7"/>
      <c r="M59" s="18"/>
      <c r="N59" s="17"/>
      <c r="O59" s="17"/>
      <c r="P59" s="16"/>
      <c r="Q59" s="16"/>
      <c r="R59" s="16"/>
    </row>
    <row r="60" spans="1:18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7"/>
      <c r="M60" s="18"/>
      <c r="N60" s="17"/>
      <c r="O60" s="17"/>
      <c r="P60" s="16"/>
      <c r="Q60" s="16"/>
      <c r="R60" s="16"/>
    </row>
    <row r="61" spans="1:18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7"/>
      <c r="M61" s="18"/>
      <c r="N61" s="17"/>
      <c r="O61" s="17"/>
      <c r="P61" s="16"/>
      <c r="Q61" s="16"/>
      <c r="R61" s="16"/>
    </row>
    <row r="62" spans="1:18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7"/>
      <c r="M62" s="18"/>
      <c r="N62" s="17"/>
      <c r="O62" s="17"/>
      <c r="P62" s="16"/>
      <c r="Q62" s="16"/>
      <c r="R62" s="16"/>
    </row>
    <row r="63" spans="1:18" x14ac:dyDescent="0.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7"/>
      <c r="M63" s="18"/>
      <c r="N63" s="17"/>
      <c r="O63" s="17"/>
      <c r="P63" s="16"/>
      <c r="Q63" s="16"/>
      <c r="R63" s="16"/>
    </row>
    <row r="64" spans="1:18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7"/>
      <c r="M64" s="18"/>
      <c r="N64" s="17"/>
      <c r="O64" s="17"/>
      <c r="P64" s="16"/>
      <c r="Q64" s="16"/>
      <c r="R64" s="16"/>
    </row>
    <row r="65" spans="1:18" x14ac:dyDescent="0.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7"/>
      <c r="M65" s="18"/>
      <c r="N65" s="17"/>
      <c r="O65" s="17"/>
      <c r="P65" s="16"/>
      <c r="Q65" s="16"/>
      <c r="R65" s="16"/>
    </row>
    <row r="66" spans="1:18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7"/>
      <c r="M66" s="18"/>
      <c r="N66" s="17"/>
      <c r="O66" s="17"/>
      <c r="P66" s="16"/>
      <c r="Q66" s="16"/>
      <c r="R66" s="16"/>
    </row>
    <row r="67" spans="1:18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7"/>
      <c r="M67" s="18"/>
      <c r="N67" s="17"/>
      <c r="O67" s="17"/>
      <c r="P67" s="16"/>
      <c r="Q67" s="16"/>
      <c r="R67" s="16"/>
    </row>
    <row r="68" spans="1:18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7"/>
      <c r="M68" s="18"/>
      <c r="N68" s="17"/>
      <c r="O68" s="17"/>
      <c r="P68" s="16"/>
      <c r="Q68" s="16"/>
      <c r="R68" s="16"/>
    </row>
    <row r="69" spans="1:18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7"/>
      <c r="M69" s="18"/>
      <c r="N69" s="17"/>
      <c r="O69" s="17"/>
      <c r="P69" s="16"/>
      <c r="Q69" s="16"/>
      <c r="R69" s="16"/>
    </row>
    <row r="70" spans="1:18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7"/>
      <c r="M70" s="18"/>
      <c r="N70" s="17"/>
      <c r="O70" s="17"/>
      <c r="P70" s="16"/>
      <c r="Q70" s="16"/>
      <c r="R70" s="16"/>
    </row>
    <row r="71" spans="1:18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7"/>
      <c r="M71" s="18"/>
      <c r="N71" s="17"/>
      <c r="O71" s="17"/>
      <c r="P71" s="16"/>
      <c r="Q71" s="16"/>
      <c r="R71" s="16"/>
    </row>
    <row r="72" spans="1:18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7"/>
      <c r="M72" s="18"/>
      <c r="N72" s="17"/>
      <c r="O72" s="17"/>
      <c r="P72" s="16"/>
      <c r="Q72" s="16"/>
      <c r="R72" s="16"/>
    </row>
    <row r="73" spans="1:18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7"/>
      <c r="M73" s="18"/>
      <c r="N73" s="17"/>
      <c r="O73" s="17"/>
      <c r="P73" s="16"/>
      <c r="Q73" s="16"/>
      <c r="R73" s="16"/>
    </row>
    <row r="74" spans="1:18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7"/>
      <c r="M74" s="18"/>
      <c r="N74" s="17"/>
      <c r="O74" s="17"/>
      <c r="P74" s="16"/>
      <c r="Q74" s="16"/>
      <c r="R74" s="16"/>
    </row>
    <row r="75" spans="1:18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7"/>
      <c r="M75" s="18"/>
      <c r="N75" s="17"/>
      <c r="O75" s="17"/>
      <c r="P75" s="16"/>
      <c r="Q75" s="16"/>
      <c r="R75" s="16"/>
    </row>
    <row r="76" spans="1:18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7"/>
      <c r="M76" s="18"/>
      <c r="N76" s="17"/>
      <c r="O76" s="17"/>
      <c r="P76" s="16"/>
      <c r="Q76" s="16"/>
      <c r="R76" s="16"/>
    </row>
    <row r="77" spans="1:18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7"/>
      <c r="M77" s="18"/>
      <c r="N77" s="17"/>
      <c r="O77" s="17"/>
      <c r="P77" s="16"/>
      <c r="Q77" s="16"/>
      <c r="R77" s="16"/>
    </row>
    <row r="78" spans="1:18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7"/>
      <c r="M78" s="18"/>
      <c r="N78" s="17"/>
      <c r="O78" s="17"/>
      <c r="P78" s="16"/>
      <c r="Q78" s="16"/>
      <c r="R78" s="16"/>
    </row>
    <row r="79" spans="1:18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7"/>
      <c r="M79" s="18"/>
      <c r="N79" s="17"/>
      <c r="O79" s="17"/>
      <c r="P79" s="16"/>
      <c r="Q79" s="16"/>
      <c r="R79" s="16"/>
    </row>
    <row r="80" spans="1:18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7"/>
      <c r="M80" s="18"/>
      <c r="N80" s="17"/>
      <c r="O80" s="17"/>
      <c r="P80" s="16"/>
      <c r="Q80" s="16"/>
      <c r="R80" s="16"/>
    </row>
    <row r="81" spans="1:18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7"/>
      <c r="M81" s="18"/>
      <c r="N81" s="17"/>
      <c r="O81" s="17"/>
      <c r="P81" s="16"/>
      <c r="Q81" s="16"/>
      <c r="R81" s="16"/>
    </row>
    <row r="82" spans="1:18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7"/>
      <c r="M82" s="18"/>
      <c r="N82" s="17"/>
      <c r="O82" s="17"/>
      <c r="P82" s="16"/>
      <c r="Q82" s="16"/>
      <c r="R82" s="16"/>
    </row>
    <row r="83" spans="1:18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7"/>
      <c r="M83" s="18"/>
      <c r="N83" s="17"/>
      <c r="O83" s="17"/>
      <c r="P83" s="16"/>
      <c r="Q83" s="16"/>
      <c r="R83" s="16"/>
    </row>
    <row r="84" spans="1:18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7"/>
      <c r="M84" s="18"/>
      <c r="N84" s="17"/>
      <c r="O84" s="17"/>
      <c r="P84" s="16"/>
      <c r="Q84" s="16"/>
      <c r="R84" s="16"/>
    </row>
    <row r="85" spans="1:18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7"/>
      <c r="M85" s="18"/>
      <c r="N85" s="17"/>
      <c r="O85" s="17"/>
      <c r="P85" s="16"/>
      <c r="Q85" s="16"/>
      <c r="R85" s="16"/>
    </row>
    <row r="86" spans="1:18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7"/>
      <c r="M86" s="18"/>
      <c r="N86" s="17"/>
      <c r="O86" s="17"/>
      <c r="P86" s="16"/>
      <c r="Q86" s="16"/>
      <c r="R86" s="16"/>
    </row>
    <row r="87" spans="1:18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7"/>
      <c r="M87" s="18"/>
      <c r="N87" s="17"/>
      <c r="O87" s="17"/>
      <c r="P87" s="16"/>
      <c r="Q87" s="16"/>
      <c r="R87" s="16"/>
    </row>
    <row r="88" spans="1:18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7"/>
      <c r="M88" s="18"/>
      <c r="N88" s="17"/>
      <c r="O88" s="17"/>
      <c r="P88" s="16"/>
      <c r="Q88" s="16"/>
      <c r="R88" s="16"/>
    </row>
    <row r="89" spans="1:18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7"/>
      <c r="M89" s="18"/>
      <c r="N89" s="17"/>
      <c r="O89" s="17"/>
      <c r="P89" s="16"/>
      <c r="Q89" s="16"/>
      <c r="R89" s="16"/>
    </row>
    <row r="90" spans="1:18" x14ac:dyDescent="0.2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7"/>
      <c r="M90" s="18"/>
      <c r="N90" s="17"/>
      <c r="O90" s="17"/>
      <c r="P90" s="16"/>
      <c r="Q90" s="16"/>
      <c r="R90" s="16"/>
    </row>
    <row r="91" spans="1:18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7"/>
      <c r="M91" s="18"/>
      <c r="N91" s="17"/>
      <c r="O91" s="17"/>
      <c r="P91" s="16"/>
      <c r="Q91" s="16"/>
      <c r="R91" s="16"/>
    </row>
    <row r="92" spans="1:18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7"/>
      <c r="M92" s="18"/>
      <c r="N92" s="17"/>
      <c r="O92" s="17"/>
      <c r="P92" s="16"/>
      <c r="Q92" s="16"/>
      <c r="R92" s="16"/>
    </row>
    <row r="93" spans="1:18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7"/>
      <c r="M93" s="18"/>
      <c r="N93" s="17"/>
      <c r="O93" s="17"/>
      <c r="P93" s="16"/>
      <c r="Q93" s="16"/>
      <c r="R93" s="16"/>
    </row>
    <row r="94" spans="1:18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7"/>
      <c r="M94" s="18"/>
      <c r="N94" s="17"/>
      <c r="O94" s="17"/>
      <c r="P94" s="16"/>
      <c r="Q94" s="16"/>
      <c r="R94" s="16"/>
    </row>
    <row r="95" spans="1:18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7"/>
      <c r="M95" s="18"/>
      <c r="N95" s="17"/>
      <c r="O95" s="17"/>
      <c r="P95" s="16"/>
      <c r="Q95" s="16"/>
      <c r="R95" s="16"/>
    </row>
    <row r="96" spans="1:18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7"/>
      <c r="M96" s="18"/>
      <c r="N96" s="17"/>
      <c r="O96" s="17"/>
      <c r="P96" s="16"/>
      <c r="Q96" s="16"/>
      <c r="R96" s="16"/>
    </row>
    <row r="97" spans="1:18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7"/>
      <c r="M97" s="18"/>
      <c r="N97" s="17"/>
      <c r="O97" s="17"/>
      <c r="P97" s="16"/>
      <c r="Q97" s="16"/>
      <c r="R97" s="16"/>
    </row>
    <row r="98" spans="1:18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7"/>
      <c r="M98" s="18"/>
      <c r="N98" s="17"/>
      <c r="O98" s="17"/>
      <c r="P98" s="16"/>
      <c r="Q98" s="16"/>
      <c r="R98" s="16"/>
    </row>
    <row r="99" spans="1:18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7"/>
      <c r="M99" s="18"/>
      <c r="N99" s="17"/>
      <c r="O99" s="17"/>
      <c r="P99" s="16"/>
      <c r="Q99" s="16"/>
      <c r="R99" s="16"/>
    </row>
    <row r="100" spans="1:18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7"/>
      <c r="M100" s="18"/>
      <c r="N100" s="17"/>
      <c r="O100" s="17"/>
      <c r="P100" s="16"/>
      <c r="Q100" s="16"/>
      <c r="R100" s="16"/>
    </row>
    <row r="101" spans="1:18" x14ac:dyDescent="0.2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7"/>
      <c r="M101" s="18"/>
      <c r="N101" s="17"/>
      <c r="O101" s="17"/>
      <c r="P101" s="16"/>
      <c r="Q101" s="16"/>
      <c r="R101" s="16"/>
    </row>
    <row r="102" spans="1:18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7"/>
      <c r="M102" s="18"/>
      <c r="N102" s="17"/>
      <c r="O102" s="17"/>
      <c r="P102" s="16"/>
      <c r="Q102" s="16"/>
      <c r="R102" s="16"/>
    </row>
    <row r="103" spans="1:18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7"/>
      <c r="M103" s="18"/>
      <c r="N103" s="17"/>
      <c r="O103" s="17"/>
      <c r="P103" s="16"/>
      <c r="Q103" s="16"/>
      <c r="R103" s="16"/>
    </row>
    <row r="104" spans="1:18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7"/>
      <c r="M104" s="18"/>
      <c r="N104" s="17"/>
      <c r="O104" s="17"/>
      <c r="P104" s="16"/>
      <c r="Q104" s="16"/>
      <c r="R104" s="16"/>
    </row>
    <row r="105" spans="1:18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7"/>
      <c r="M105" s="18"/>
      <c r="N105" s="17"/>
      <c r="O105" s="17"/>
      <c r="P105" s="16"/>
      <c r="Q105" s="16"/>
      <c r="R105" s="16"/>
    </row>
    <row r="106" spans="1:18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7"/>
      <c r="M106" s="18"/>
      <c r="N106" s="17"/>
      <c r="O106" s="17"/>
      <c r="P106" s="16"/>
      <c r="Q106" s="16"/>
      <c r="R106" s="16"/>
    </row>
    <row r="107" spans="1:18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7"/>
      <c r="M107" s="18"/>
      <c r="N107" s="17"/>
      <c r="O107" s="17"/>
      <c r="P107" s="16"/>
      <c r="Q107" s="16"/>
      <c r="R107" s="16"/>
    </row>
    <row r="108" spans="1:18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7"/>
      <c r="M108" s="18"/>
      <c r="N108" s="17"/>
      <c r="O108" s="17"/>
      <c r="P108" s="16"/>
      <c r="Q108" s="16"/>
      <c r="R108" s="16"/>
    </row>
    <row r="109" spans="1:18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7"/>
      <c r="M109" s="18"/>
      <c r="N109" s="17"/>
      <c r="O109" s="17"/>
      <c r="P109" s="16"/>
      <c r="Q109" s="16"/>
      <c r="R109" s="16"/>
    </row>
    <row r="110" spans="1:18" x14ac:dyDescent="0.2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7"/>
      <c r="M110" s="18"/>
      <c r="N110" s="17"/>
      <c r="O110" s="17"/>
      <c r="P110" s="16"/>
      <c r="Q110" s="16"/>
      <c r="R110" s="16"/>
    </row>
    <row r="111" spans="1:18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7"/>
      <c r="M111" s="18"/>
      <c r="N111" s="17"/>
      <c r="O111" s="17"/>
      <c r="P111" s="16"/>
      <c r="Q111" s="16"/>
      <c r="R111" s="16"/>
    </row>
    <row r="112" spans="1:18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7"/>
      <c r="M112" s="18"/>
      <c r="N112" s="17"/>
      <c r="O112" s="17"/>
      <c r="P112" s="16"/>
      <c r="Q112" s="16"/>
      <c r="R112" s="16"/>
    </row>
    <row r="113" spans="1:18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7"/>
      <c r="M113" s="18"/>
      <c r="N113" s="17"/>
      <c r="O113" s="17"/>
      <c r="P113" s="16"/>
      <c r="Q113" s="16"/>
      <c r="R113" s="16"/>
    </row>
    <row r="114" spans="1:18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7"/>
      <c r="M114" s="18"/>
      <c r="N114" s="17"/>
      <c r="O114" s="17"/>
      <c r="P114" s="16"/>
      <c r="Q114" s="16"/>
      <c r="R114" s="16"/>
    </row>
    <row r="115" spans="1:18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7"/>
      <c r="M115" s="18"/>
      <c r="N115" s="17"/>
      <c r="O115" s="17"/>
      <c r="P115" s="16"/>
      <c r="Q115" s="16"/>
      <c r="R115" s="16"/>
    </row>
    <row r="116" spans="1:18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7"/>
      <c r="M116" s="18"/>
      <c r="N116" s="17"/>
      <c r="O116" s="17"/>
      <c r="P116" s="16"/>
      <c r="Q116" s="16"/>
      <c r="R116" s="16"/>
    </row>
    <row r="117" spans="1:18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7"/>
      <c r="M117" s="18"/>
      <c r="N117" s="17"/>
      <c r="O117" s="17"/>
      <c r="P117" s="16"/>
      <c r="Q117" s="16"/>
      <c r="R117" s="16"/>
    </row>
    <row r="118" spans="1:18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7"/>
      <c r="M118" s="18"/>
      <c r="N118" s="17"/>
      <c r="O118" s="17"/>
      <c r="P118" s="16"/>
      <c r="Q118" s="16"/>
      <c r="R118" s="16"/>
    </row>
    <row r="119" spans="1:18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7"/>
      <c r="M119" s="18"/>
      <c r="N119" s="17"/>
      <c r="O119" s="17"/>
      <c r="P119" s="16"/>
      <c r="Q119" s="16"/>
      <c r="R119" s="16"/>
    </row>
    <row r="120" spans="1:18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7"/>
      <c r="M120" s="18"/>
      <c r="N120" s="17"/>
      <c r="O120" s="17"/>
      <c r="P120" s="16"/>
      <c r="Q120" s="16"/>
      <c r="R120" s="16"/>
    </row>
    <row r="121" spans="1:18" x14ac:dyDescent="0.2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7"/>
      <c r="M121" s="18"/>
      <c r="N121" s="17"/>
      <c r="O121" s="17"/>
      <c r="P121" s="16"/>
      <c r="Q121" s="16"/>
      <c r="R121" s="16"/>
    </row>
    <row r="122" spans="1:18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7"/>
      <c r="M122" s="18"/>
      <c r="N122" s="17"/>
      <c r="O122" s="17"/>
      <c r="P122" s="16"/>
      <c r="Q122" s="16"/>
      <c r="R122" s="16"/>
    </row>
    <row r="123" spans="1:18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7"/>
      <c r="M123" s="18"/>
      <c r="N123" s="17"/>
      <c r="O123" s="17"/>
      <c r="P123" s="16"/>
      <c r="Q123" s="16"/>
      <c r="R123" s="16"/>
    </row>
    <row r="124" spans="1:18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7"/>
      <c r="M124" s="18"/>
      <c r="N124" s="17"/>
      <c r="O124" s="17"/>
      <c r="P124" s="16"/>
      <c r="Q124" s="16"/>
      <c r="R124" s="16"/>
    </row>
    <row r="125" spans="1:18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7"/>
      <c r="M125" s="18"/>
      <c r="N125" s="17"/>
      <c r="O125" s="17"/>
      <c r="P125" s="16"/>
      <c r="Q125" s="16"/>
      <c r="R125" s="16"/>
    </row>
    <row r="126" spans="1:18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7"/>
      <c r="M126" s="18"/>
      <c r="N126" s="17"/>
      <c r="O126" s="17"/>
      <c r="P126" s="16"/>
      <c r="Q126" s="16"/>
      <c r="R126" s="16"/>
    </row>
    <row r="127" spans="1:18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7"/>
      <c r="M127" s="18"/>
      <c r="N127" s="17"/>
      <c r="O127" s="17"/>
      <c r="P127" s="16"/>
      <c r="Q127" s="16"/>
      <c r="R127" s="16"/>
    </row>
    <row r="128" spans="1:18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7"/>
      <c r="M128" s="18"/>
      <c r="N128" s="17"/>
      <c r="O128" s="17"/>
      <c r="P128" s="16"/>
      <c r="Q128" s="16"/>
      <c r="R128" s="16"/>
    </row>
    <row r="129" spans="1:18" x14ac:dyDescent="0.2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7"/>
      <c r="M129" s="18"/>
      <c r="N129" s="17"/>
      <c r="O129" s="17"/>
      <c r="P129" s="16"/>
      <c r="Q129" s="16"/>
      <c r="R129" s="16"/>
    </row>
    <row r="130" spans="1:18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7"/>
      <c r="M130" s="18"/>
      <c r="N130" s="17"/>
      <c r="O130" s="17"/>
      <c r="P130" s="16"/>
      <c r="Q130" s="16"/>
      <c r="R130" s="16"/>
    </row>
    <row r="131" spans="1:18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7"/>
      <c r="M131" s="18"/>
      <c r="N131" s="17"/>
      <c r="O131" s="17"/>
      <c r="P131" s="16"/>
      <c r="Q131" s="16"/>
      <c r="R131" s="16"/>
    </row>
    <row r="132" spans="1:18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7"/>
      <c r="M132" s="18"/>
      <c r="N132" s="17"/>
      <c r="O132" s="17"/>
      <c r="P132" s="16"/>
      <c r="Q132" s="16"/>
      <c r="R132" s="16"/>
    </row>
    <row r="133" spans="1:18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7"/>
      <c r="M133" s="18"/>
      <c r="N133" s="17"/>
      <c r="O133" s="17"/>
      <c r="P133" s="16"/>
      <c r="Q133" s="16"/>
      <c r="R133" s="16"/>
    </row>
    <row r="134" spans="1:18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7"/>
      <c r="M134" s="18"/>
      <c r="N134" s="17"/>
      <c r="O134" s="17"/>
      <c r="P134" s="16"/>
      <c r="Q134" s="16"/>
      <c r="R134" s="16"/>
    </row>
    <row r="135" spans="1:18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7"/>
      <c r="M135" s="18"/>
      <c r="N135" s="17"/>
      <c r="O135" s="17"/>
      <c r="P135" s="16"/>
      <c r="Q135" s="16"/>
      <c r="R135" s="16"/>
    </row>
    <row r="136" spans="1:18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7"/>
      <c r="M136" s="18"/>
      <c r="N136" s="17"/>
      <c r="O136" s="17"/>
      <c r="P136" s="16"/>
      <c r="Q136" s="16"/>
      <c r="R136" s="16"/>
    </row>
    <row r="137" spans="1:18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7"/>
      <c r="M137" s="18"/>
      <c r="N137" s="17"/>
      <c r="O137" s="17"/>
      <c r="P137" s="16"/>
      <c r="Q137" s="16"/>
      <c r="R137" s="16"/>
    </row>
    <row r="138" spans="1:18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7"/>
      <c r="M138" s="18"/>
      <c r="N138" s="17"/>
      <c r="O138" s="17"/>
      <c r="P138" s="16"/>
      <c r="Q138" s="16"/>
      <c r="R138" s="16"/>
    </row>
    <row r="139" spans="1:18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7"/>
      <c r="M139" s="18"/>
      <c r="N139" s="17"/>
      <c r="O139" s="17"/>
      <c r="P139" s="16"/>
      <c r="Q139" s="16"/>
      <c r="R139" s="16"/>
    </row>
    <row r="140" spans="1:18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7"/>
      <c r="M140" s="18"/>
      <c r="N140" s="17"/>
      <c r="O140" s="17"/>
      <c r="P140" s="16"/>
      <c r="Q140" s="16"/>
      <c r="R140" s="16"/>
    </row>
    <row r="141" spans="1:18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7"/>
      <c r="M141" s="18"/>
      <c r="N141" s="17"/>
      <c r="O141" s="17"/>
      <c r="P141" s="16"/>
      <c r="Q141" s="16"/>
      <c r="R141" s="16"/>
    </row>
    <row r="142" spans="1:18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7"/>
      <c r="M142" s="18"/>
      <c r="N142" s="17"/>
      <c r="O142" s="17"/>
      <c r="P142" s="16"/>
      <c r="Q142" s="16"/>
      <c r="R142" s="16"/>
    </row>
    <row r="143" spans="1:18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7"/>
      <c r="M143" s="18"/>
      <c r="N143" s="17"/>
      <c r="O143" s="17"/>
      <c r="P143" s="16"/>
      <c r="Q143" s="16"/>
      <c r="R143" s="16"/>
    </row>
    <row r="144" spans="1:18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7"/>
      <c r="M144" s="18"/>
      <c r="N144" s="17"/>
      <c r="O144" s="17"/>
      <c r="P144" s="16"/>
      <c r="Q144" s="16"/>
      <c r="R144" s="16"/>
    </row>
    <row r="145" spans="1:18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7"/>
      <c r="M145" s="18"/>
      <c r="N145" s="17"/>
      <c r="O145" s="17"/>
      <c r="P145" s="16"/>
      <c r="Q145" s="16"/>
      <c r="R145" s="16"/>
    </row>
    <row r="146" spans="1:18" x14ac:dyDescent="0.2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7"/>
      <c r="M146" s="18"/>
      <c r="N146" s="17"/>
      <c r="O146" s="17"/>
      <c r="P146" s="16"/>
      <c r="Q146" s="16"/>
      <c r="R146" s="16"/>
    </row>
    <row r="147" spans="1:18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7"/>
      <c r="M147" s="18"/>
      <c r="N147" s="17"/>
      <c r="O147" s="17"/>
      <c r="P147" s="16"/>
      <c r="Q147" s="16"/>
      <c r="R147" s="16"/>
    </row>
    <row r="148" spans="1:18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7"/>
      <c r="M148" s="18"/>
      <c r="N148" s="17"/>
      <c r="O148" s="17"/>
      <c r="P148" s="16"/>
      <c r="Q148" s="16"/>
      <c r="R148" s="16"/>
    </row>
    <row r="149" spans="1:18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7"/>
      <c r="M149" s="18"/>
      <c r="N149" s="17"/>
      <c r="O149" s="17"/>
      <c r="P149" s="16"/>
      <c r="Q149" s="16"/>
      <c r="R149" s="16"/>
    </row>
    <row r="150" spans="1:18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7"/>
      <c r="M150" s="18"/>
      <c r="N150" s="17"/>
      <c r="O150" s="17"/>
      <c r="P150" s="16"/>
      <c r="Q150" s="16"/>
      <c r="R150" s="16"/>
    </row>
    <row r="151" spans="1:18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7"/>
      <c r="M151" s="18"/>
      <c r="N151" s="17"/>
      <c r="O151" s="17"/>
      <c r="P151" s="16"/>
      <c r="Q151" s="16"/>
      <c r="R151" s="16"/>
    </row>
    <row r="152" spans="1:18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7"/>
      <c r="M152" s="18"/>
      <c r="N152" s="17"/>
      <c r="O152" s="17"/>
      <c r="P152" s="16"/>
      <c r="Q152" s="16"/>
      <c r="R152" s="16"/>
    </row>
    <row r="153" spans="1:18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7"/>
      <c r="M153" s="18"/>
      <c r="N153" s="17"/>
      <c r="O153" s="17"/>
      <c r="P153" s="16"/>
      <c r="Q153" s="16"/>
      <c r="R153" s="16"/>
    </row>
    <row r="154" spans="1:18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7"/>
      <c r="M154" s="18"/>
      <c r="N154" s="17"/>
      <c r="O154" s="17"/>
      <c r="P154" s="16"/>
      <c r="Q154" s="16"/>
      <c r="R154" s="16"/>
    </row>
    <row r="155" spans="1:18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7"/>
      <c r="M155" s="18"/>
      <c r="N155" s="17"/>
      <c r="O155" s="17"/>
      <c r="P155" s="16"/>
      <c r="Q155" s="16"/>
      <c r="R155" s="16"/>
    </row>
    <row r="156" spans="1:18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7"/>
      <c r="M156" s="18"/>
      <c r="N156" s="17"/>
      <c r="O156" s="17"/>
      <c r="P156" s="16"/>
      <c r="Q156" s="16"/>
      <c r="R156" s="16"/>
    </row>
    <row r="157" spans="1:18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7"/>
      <c r="M157" s="18"/>
      <c r="N157" s="17"/>
      <c r="O157" s="17"/>
      <c r="P157" s="16"/>
      <c r="Q157" s="16"/>
      <c r="R157" s="16"/>
    </row>
    <row r="158" spans="1:18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7"/>
      <c r="M158" s="18"/>
      <c r="N158" s="17"/>
      <c r="O158" s="17"/>
      <c r="P158" s="16"/>
      <c r="Q158" s="16"/>
      <c r="R158" s="16"/>
    </row>
    <row r="159" spans="1:18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7"/>
      <c r="M159" s="18"/>
      <c r="N159" s="17"/>
      <c r="O159" s="17"/>
      <c r="P159" s="16"/>
      <c r="Q159" s="16"/>
      <c r="R159" s="16"/>
    </row>
    <row r="160" spans="1:18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7"/>
      <c r="M160" s="18"/>
      <c r="N160" s="17"/>
      <c r="O160" s="17"/>
      <c r="P160" s="16"/>
      <c r="Q160" s="16"/>
      <c r="R160" s="16"/>
    </row>
    <row r="161" spans="1:18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7"/>
      <c r="M161" s="18"/>
      <c r="N161" s="17"/>
      <c r="O161" s="17"/>
      <c r="P161" s="16"/>
      <c r="Q161" s="16"/>
      <c r="R161" s="16"/>
    </row>
    <row r="162" spans="1:18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7"/>
      <c r="M162" s="18"/>
      <c r="N162" s="17"/>
      <c r="O162" s="17"/>
      <c r="P162" s="16"/>
      <c r="Q162" s="16"/>
      <c r="R162" s="16"/>
    </row>
    <row r="163" spans="1:18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7"/>
      <c r="M163" s="18"/>
      <c r="N163" s="17"/>
      <c r="O163" s="17"/>
      <c r="P163" s="16"/>
      <c r="Q163" s="16"/>
      <c r="R163" s="16"/>
    </row>
    <row r="164" spans="1:18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7"/>
      <c r="M164" s="18"/>
      <c r="N164" s="17"/>
      <c r="O164" s="17"/>
      <c r="P164" s="16"/>
      <c r="Q164" s="16"/>
      <c r="R164" s="16"/>
    </row>
    <row r="165" spans="1:18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7"/>
      <c r="M165" s="18"/>
      <c r="N165" s="17"/>
      <c r="O165" s="17"/>
      <c r="P165" s="16"/>
      <c r="Q165" s="16"/>
      <c r="R165" s="16"/>
    </row>
    <row r="166" spans="1:18" x14ac:dyDescent="0.2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7"/>
      <c r="M166" s="18"/>
      <c r="N166" s="17"/>
      <c r="O166" s="17"/>
      <c r="P166" s="16"/>
      <c r="Q166" s="16"/>
      <c r="R166" s="16"/>
    </row>
    <row r="167" spans="1:18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7"/>
      <c r="M167" s="18"/>
      <c r="N167" s="17"/>
      <c r="O167" s="17"/>
      <c r="P167" s="16"/>
      <c r="Q167" s="16"/>
      <c r="R167" s="16"/>
    </row>
    <row r="168" spans="1:18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7"/>
      <c r="M168" s="18"/>
      <c r="N168" s="17"/>
      <c r="O168" s="17"/>
      <c r="P168" s="16"/>
      <c r="Q168" s="16"/>
      <c r="R168" s="16"/>
    </row>
    <row r="169" spans="1:18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7"/>
      <c r="M169" s="18"/>
      <c r="N169" s="17"/>
      <c r="O169" s="17"/>
      <c r="P169" s="16"/>
      <c r="Q169" s="16"/>
      <c r="R169" s="16"/>
    </row>
    <row r="170" spans="1:18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7"/>
      <c r="M170" s="18"/>
      <c r="N170" s="17"/>
      <c r="O170" s="17"/>
      <c r="P170" s="16"/>
      <c r="Q170" s="16"/>
      <c r="R170" s="16"/>
    </row>
    <row r="171" spans="1:18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7"/>
      <c r="M171" s="18"/>
      <c r="N171" s="17"/>
      <c r="O171" s="17"/>
      <c r="P171" s="16"/>
      <c r="Q171" s="16"/>
      <c r="R171" s="16"/>
    </row>
    <row r="172" spans="1:18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7"/>
      <c r="M172" s="18"/>
      <c r="N172" s="17"/>
      <c r="O172" s="17"/>
      <c r="P172" s="16"/>
      <c r="Q172" s="16"/>
      <c r="R172" s="16"/>
    </row>
    <row r="173" spans="1:18" x14ac:dyDescent="0.2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7"/>
      <c r="M173" s="18"/>
      <c r="N173" s="17"/>
      <c r="O173" s="17"/>
      <c r="P173" s="16"/>
      <c r="Q173" s="16"/>
      <c r="R173" s="16"/>
    </row>
    <row r="174" spans="1:18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7"/>
      <c r="M174" s="18"/>
      <c r="N174" s="17"/>
      <c r="O174" s="17"/>
      <c r="P174" s="16"/>
      <c r="Q174" s="16"/>
      <c r="R174" s="16"/>
    </row>
    <row r="175" spans="1:18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7"/>
      <c r="M175" s="18"/>
      <c r="N175" s="17"/>
      <c r="O175" s="17"/>
      <c r="P175" s="16"/>
      <c r="Q175" s="16"/>
      <c r="R175" s="16"/>
    </row>
    <row r="176" spans="1:18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7"/>
      <c r="M176" s="18"/>
      <c r="N176" s="17"/>
      <c r="O176" s="17"/>
      <c r="P176" s="16"/>
      <c r="Q176" s="16"/>
      <c r="R176" s="16"/>
    </row>
    <row r="177" spans="1:18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7"/>
      <c r="M177" s="18"/>
      <c r="N177" s="17"/>
      <c r="O177" s="17"/>
      <c r="P177" s="16"/>
      <c r="Q177" s="16"/>
      <c r="R177" s="16"/>
    </row>
    <row r="178" spans="1:18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7"/>
      <c r="M178" s="18"/>
      <c r="N178" s="17"/>
      <c r="O178" s="17"/>
      <c r="P178" s="16"/>
      <c r="Q178" s="16"/>
      <c r="R178" s="16"/>
    </row>
    <row r="179" spans="1:18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7"/>
      <c r="M179" s="18"/>
      <c r="N179" s="17"/>
      <c r="O179" s="17"/>
      <c r="P179" s="16"/>
      <c r="Q179" s="16"/>
      <c r="R179" s="16"/>
    </row>
    <row r="180" spans="1:18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7"/>
      <c r="M180" s="18"/>
      <c r="N180" s="17"/>
      <c r="O180" s="17"/>
      <c r="P180" s="16"/>
      <c r="Q180" s="16"/>
      <c r="R180" s="16"/>
    </row>
    <row r="181" spans="1:18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7"/>
      <c r="M181" s="18"/>
      <c r="N181" s="17"/>
      <c r="O181" s="17"/>
      <c r="P181" s="16"/>
      <c r="Q181" s="16"/>
      <c r="R181" s="16"/>
    </row>
    <row r="182" spans="1:18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7"/>
      <c r="M182" s="18"/>
      <c r="N182" s="17"/>
      <c r="O182" s="17"/>
      <c r="P182" s="16"/>
      <c r="Q182" s="16"/>
      <c r="R182" s="16"/>
    </row>
    <row r="183" spans="1:18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7"/>
      <c r="M183" s="18"/>
      <c r="N183" s="17"/>
      <c r="O183" s="17"/>
      <c r="P183" s="16"/>
      <c r="Q183" s="16"/>
      <c r="R183" s="16"/>
    </row>
    <row r="184" spans="1:18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7"/>
      <c r="M184" s="18"/>
      <c r="N184" s="17"/>
      <c r="O184" s="17"/>
      <c r="P184" s="16"/>
      <c r="Q184" s="16"/>
      <c r="R184" s="16"/>
    </row>
    <row r="185" spans="1:18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7"/>
      <c r="M185" s="18"/>
      <c r="N185" s="17"/>
      <c r="O185" s="17"/>
      <c r="P185" s="16"/>
      <c r="Q185" s="16"/>
      <c r="R185" s="16"/>
    </row>
    <row r="186" spans="1:18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7"/>
      <c r="M186" s="18"/>
      <c r="N186" s="17"/>
      <c r="O186" s="17"/>
      <c r="P186" s="16"/>
      <c r="Q186" s="16"/>
      <c r="R186" s="16"/>
    </row>
    <row r="187" spans="1:18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7"/>
      <c r="M187" s="18"/>
      <c r="N187" s="17"/>
      <c r="O187" s="17"/>
      <c r="P187" s="16"/>
      <c r="Q187" s="16"/>
      <c r="R187" s="16"/>
    </row>
    <row r="188" spans="1:18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7"/>
      <c r="M188" s="18"/>
      <c r="N188" s="17"/>
      <c r="O188" s="17"/>
      <c r="P188" s="16"/>
      <c r="Q188" s="16"/>
      <c r="R188" s="16"/>
    </row>
    <row r="189" spans="1:18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7"/>
      <c r="M189" s="18"/>
      <c r="N189" s="17"/>
      <c r="O189" s="17"/>
      <c r="P189" s="16"/>
      <c r="Q189" s="16"/>
      <c r="R189" s="16"/>
    </row>
    <row r="190" spans="1:18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7"/>
      <c r="M190" s="18"/>
      <c r="N190" s="17"/>
      <c r="O190" s="17"/>
      <c r="P190" s="16"/>
      <c r="Q190" s="16"/>
      <c r="R190" s="16"/>
    </row>
    <row r="191" spans="1:18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7"/>
      <c r="M191" s="18"/>
      <c r="N191" s="17"/>
      <c r="O191" s="17"/>
      <c r="P191" s="16"/>
      <c r="Q191" s="16"/>
      <c r="R191" s="16"/>
    </row>
    <row r="192" spans="1:18" x14ac:dyDescent="0.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7"/>
      <c r="M192" s="18"/>
      <c r="N192" s="17"/>
      <c r="O192" s="17"/>
      <c r="P192" s="16"/>
      <c r="Q192" s="16"/>
      <c r="R192" s="16"/>
    </row>
    <row r="193" spans="1:18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7"/>
      <c r="M193" s="18"/>
      <c r="N193" s="17"/>
      <c r="O193" s="17"/>
      <c r="P193" s="16"/>
      <c r="Q193" s="16"/>
      <c r="R193" s="16"/>
    </row>
    <row r="194" spans="1:18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7"/>
      <c r="M194" s="18"/>
      <c r="N194" s="17"/>
      <c r="O194" s="17"/>
      <c r="P194" s="16"/>
      <c r="Q194" s="16"/>
      <c r="R194" s="16"/>
    </row>
    <row r="195" spans="1:18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7"/>
      <c r="M195" s="18"/>
      <c r="N195" s="17"/>
      <c r="O195" s="17"/>
      <c r="P195" s="16"/>
      <c r="Q195" s="16"/>
      <c r="R195" s="16"/>
    </row>
    <row r="196" spans="1:18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7"/>
      <c r="M196" s="18"/>
      <c r="N196" s="17"/>
      <c r="O196" s="17"/>
      <c r="P196" s="16"/>
      <c r="Q196" s="16"/>
      <c r="R196" s="16"/>
    </row>
    <row r="197" spans="1:18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7"/>
      <c r="M197" s="18"/>
      <c r="N197" s="17"/>
      <c r="O197" s="17"/>
      <c r="P197" s="16"/>
      <c r="Q197" s="16"/>
      <c r="R197" s="16"/>
    </row>
    <row r="198" spans="1:18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7"/>
      <c r="M198" s="18"/>
      <c r="N198" s="17"/>
      <c r="O198" s="17"/>
      <c r="P198" s="16"/>
      <c r="Q198" s="16"/>
      <c r="R198" s="16"/>
    </row>
    <row r="199" spans="1:18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7"/>
      <c r="M199" s="18"/>
      <c r="N199" s="17"/>
      <c r="O199" s="17"/>
      <c r="P199" s="16"/>
      <c r="Q199" s="16"/>
      <c r="R199" s="16"/>
    </row>
    <row r="200" spans="1:18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7"/>
      <c r="M200" s="18"/>
      <c r="N200" s="17"/>
      <c r="O200" s="17"/>
      <c r="P200" s="16"/>
      <c r="Q200" s="16"/>
      <c r="R200" s="16"/>
    </row>
    <row r="201" spans="1:18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7"/>
      <c r="M201" s="18"/>
      <c r="N201" s="17"/>
      <c r="O201" s="17"/>
      <c r="P201" s="16"/>
      <c r="Q201" s="16"/>
      <c r="R201" s="16"/>
    </row>
    <row r="202" spans="1:18" x14ac:dyDescent="0.2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7"/>
      <c r="M202" s="18"/>
      <c r="N202" s="17"/>
      <c r="O202" s="17"/>
      <c r="P202" s="16"/>
      <c r="Q202" s="16"/>
      <c r="R202" s="16"/>
    </row>
    <row r="203" spans="1:18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7"/>
      <c r="M203" s="18"/>
      <c r="N203" s="17"/>
      <c r="O203" s="17"/>
      <c r="P203" s="16"/>
      <c r="Q203" s="16"/>
      <c r="R203" s="16"/>
    </row>
    <row r="204" spans="1:18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7"/>
      <c r="M204" s="18"/>
      <c r="N204" s="17"/>
      <c r="O204" s="17"/>
      <c r="P204" s="16"/>
      <c r="Q204" s="16"/>
      <c r="R204" s="16"/>
    </row>
    <row r="205" spans="1:18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7"/>
      <c r="M205" s="18"/>
      <c r="N205" s="17"/>
      <c r="O205" s="17"/>
      <c r="P205" s="16"/>
      <c r="Q205" s="16"/>
      <c r="R205" s="16"/>
    </row>
    <row r="206" spans="1:18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7"/>
      <c r="M206" s="18"/>
      <c r="N206" s="17"/>
      <c r="O206" s="17"/>
      <c r="P206" s="16"/>
      <c r="Q206" s="16"/>
      <c r="R206" s="16"/>
    </row>
    <row r="207" spans="1:18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7"/>
      <c r="M207" s="18"/>
      <c r="N207" s="17"/>
      <c r="O207" s="17"/>
      <c r="P207" s="16"/>
      <c r="Q207" s="16"/>
      <c r="R207" s="16"/>
    </row>
    <row r="208" spans="1:18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7"/>
      <c r="M208" s="18"/>
      <c r="N208" s="17"/>
      <c r="O208" s="17"/>
      <c r="P208" s="16"/>
      <c r="Q208" s="16"/>
      <c r="R208" s="16"/>
    </row>
    <row r="209" spans="1:18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7"/>
      <c r="M209" s="18"/>
      <c r="N209" s="17"/>
      <c r="O209" s="17"/>
      <c r="P209" s="16"/>
      <c r="Q209" s="16"/>
      <c r="R209" s="16"/>
    </row>
    <row r="210" spans="1:18" x14ac:dyDescent="0.2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7"/>
      <c r="M210" s="18"/>
      <c r="N210" s="17"/>
      <c r="O210" s="17"/>
      <c r="P210" s="16"/>
      <c r="Q210" s="16"/>
      <c r="R210" s="16"/>
    </row>
    <row r="211" spans="1:18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7"/>
      <c r="M211" s="18"/>
      <c r="N211" s="17"/>
      <c r="O211" s="17"/>
      <c r="P211" s="16"/>
      <c r="Q211" s="16"/>
      <c r="R211" s="16"/>
    </row>
    <row r="212" spans="1:18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7"/>
      <c r="M212" s="18"/>
      <c r="N212" s="17"/>
      <c r="O212" s="17"/>
      <c r="P212" s="16"/>
      <c r="Q212" s="16"/>
      <c r="R212" s="16"/>
    </row>
    <row r="213" spans="1:18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7"/>
      <c r="M213" s="18"/>
      <c r="N213" s="17"/>
      <c r="O213" s="17"/>
      <c r="P213" s="16"/>
      <c r="Q213" s="16"/>
      <c r="R213" s="16"/>
    </row>
    <row r="214" spans="1:18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7"/>
      <c r="M214" s="18"/>
      <c r="N214" s="17"/>
      <c r="O214" s="17"/>
      <c r="P214" s="16"/>
      <c r="Q214" s="16"/>
      <c r="R214" s="16"/>
    </row>
    <row r="215" spans="1:18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7"/>
      <c r="M215" s="18"/>
      <c r="N215" s="17"/>
      <c r="O215" s="17"/>
      <c r="P215" s="16"/>
      <c r="Q215" s="16"/>
      <c r="R215" s="16"/>
    </row>
    <row r="216" spans="1:18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7"/>
      <c r="M216" s="18"/>
      <c r="N216" s="17"/>
      <c r="O216" s="17"/>
      <c r="P216" s="16"/>
      <c r="Q216" s="16"/>
      <c r="R216" s="16"/>
    </row>
    <row r="217" spans="1:18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7"/>
      <c r="M217" s="18"/>
      <c r="N217" s="17"/>
      <c r="O217" s="17"/>
      <c r="P217" s="16"/>
      <c r="Q217" s="16"/>
      <c r="R217" s="16"/>
    </row>
    <row r="218" spans="1:18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7"/>
      <c r="M218" s="18"/>
      <c r="N218" s="17"/>
      <c r="O218" s="17"/>
      <c r="P218" s="16"/>
      <c r="Q218" s="16"/>
      <c r="R218" s="16"/>
    </row>
    <row r="219" spans="1:18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7"/>
      <c r="M219" s="18"/>
      <c r="N219" s="17"/>
      <c r="O219" s="17"/>
      <c r="P219" s="16"/>
      <c r="Q219" s="16"/>
      <c r="R219" s="16"/>
    </row>
    <row r="220" spans="1:18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7"/>
      <c r="M220" s="18"/>
      <c r="N220" s="17"/>
      <c r="O220" s="17"/>
      <c r="P220" s="16"/>
      <c r="Q220" s="16"/>
      <c r="R220" s="16"/>
    </row>
    <row r="221" spans="1:18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7"/>
      <c r="M221" s="18"/>
      <c r="N221" s="17"/>
      <c r="O221" s="17"/>
      <c r="P221" s="16"/>
      <c r="Q221" s="16"/>
      <c r="R221" s="16"/>
    </row>
    <row r="222" spans="1:18" x14ac:dyDescent="0.2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7"/>
      <c r="M222" s="18"/>
      <c r="N222" s="17"/>
      <c r="O222" s="17"/>
      <c r="P222" s="16"/>
      <c r="Q222" s="16"/>
      <c r="R222" s="16"/>
    </row>
    <row r="223" spans="1:18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7"/>
      <c r="M223" s="18"/>
      <c r="N223" s="17"/>
      <c r="O223" s="17"/>
      <c r="P223" s="16"/>
      <c r="Q223" s="16"/>
      <c r="R223" s="16"/>
    </row>
    <row r="224" spans="1:18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7"/>
      <c r="M224" s="18"/>
      <c r="N224" s="17"/>
      <c r="O224" s="17"/>
      <c r="P224" s="16"/>
      <c r="Q224" s="16"/>
      <c r="R224" s="16"/>
    </row>
    <row r="225" spans="1:18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7"/>
      <c r="M225" s="18"/>
      <c r="N225" s="17"/>
      <c r="O225" s="17"/>
      <c r="P225" s="16"/>
      <c r="Q225" s="16"/>
      <c r="R225" s="16"/>
    </row>
    <row r="226" spans="1:18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7"/>
      <c r="M226" s="18"/>
      <c r="N226" s="17"/>
      <c r="O226" s="17"/>
      <c r="P226" s="16"/>
      <c r="Q226" s="16"/>
      <c r="R226" s="16"/>
    </row>
    <row r="227" spans="1:18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7"/>
      <c r="M227" s="18"/>
      <c r="N227" s="17"/>
      <c r="O227" s="17"/>
      <c r="P227" s="16"/>
      <c r="Q227" s="16"/>
      <c r="R227" s="16"/>
    </row>
    <row r="228" spans="1:18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7"/>
      <c r="M228" s="18"/>
      <c r="N228" s="17"/>
      <c r="O228" s="17"/>
      <c r="P228" s="16"/>
      <c r="Q228" s="16"/>
      <c r="R228" s="16"/>
    </row>
    <row r="229" spans="1:18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7"/>
      <c r="M229" s="18"/>
      <c r="N229" s="17"/>
      <c r="O229" s="17"/>
      <c r="P229" s="16"/>
      <c r="Q229" s="16"/>
      <c r="R229" s="16"/>
    </row>
    <row r="230" spans="1:18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7"/>
      <c r="M230" s="18"/>
      <c r="N230" s="17"/>
      <c r="O230" s="17"/>
      <c r="P230" s="16"/>
      <c r="Q230" s="16"/>
      <c r="R230" s="16"/>
    </row>
    <row r="231" spans="1:18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7"/>
      <c r="M231" s="18"/>
      <c r="N231" s="17"/>
      <c r="O231" s="17"/>
      <c r="P231" s="16"/>
      <c r="Q231" s="16"/>
      <c r="R231" s="16"/>
    </row>
    <row r="232" spans="1:18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7"/>
      <c r="M232" s="18"/>
      <c r="N232" s="17"/>
      <c r="O232" s="17"/>
      <c r="P232" s="16"/>
      <c r="Q232" s="16"/>
      <c r="R232" s="16"/>
    </row>
    <row r="233" spans="1:18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7"/>
      <c r="M233" s="18"/>
      <c r="N233" s="17"/>
      <c r="O233" s="17"/>
      <c r="P233" s="16"/>
      <c r="Q233" s="16"/>
      <c r="R233" s="16"/>
    </row>
    <row r="234" spans="1:18" x14ac:dyDescent="0.2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7"/>
      <c r="M234" s="18"/>
      <c r="N234" s="17"/>
      <c r="O234" s="17"/>
      <c r="P234" s="16"/>
      <c r="Q234" s="16"/>
      <c r="R234" s="16"/>
    </row>
    <row r="235" spans="1:18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7"/>
      <c r="M235" s="18"/>
      <c r="N235" s="17"/>
      <c r="O235" s="17"/>
      <c r="P235" s="16"/>
      <c r="Q235" s="16"/>
      <c r="R235" s="16"/>
    </row>
    <row r="236" spans="1:18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7"/>
      <c r="M236" s="18"/>
      <c r="N236" s="17"/>
      <c r="O236" s="17"/>
      <c r="P236" s="16"/>
      <c r="Q236" s="16"/>
      <c r="R236" s="16"/>
    </row>
    <row r="237" spans="1:18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7"/>
      <c r="M237" s="18"/>
      <c r="N237" s="17"/>
      <c r="O237" s="17"/>
      <c r="P237" s="16"/>
      <c r="Q237" s="16"/>
      <c r="R237" s="16"/>
    </row>
    <row r="238" spans="1:18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7"/>
      <c r="M238" s="18"/>
      <c r="N238" s="17"/>
      <c r="O238" s="17"/>
      <c r="P238" s="16"/>
      <c r="Q238" s="16"/>
      <c r="R238" s="16"/>
    </row>
    <row r="239" spans="1:18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7"/>
      <c r="M239" s="18"/>
      <c r="N239" s="17"/>
      <c r="O239" s="17"/>
      <c r="P239" s="16"/>
      <c r="Q239" s="16"/>
      <c r="R239" s="16"/>
    </row>
    <row r="240" spans="1:18" x14ac:dyDescent="0.2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7"/>
      <c r="M240" s="18"/>
      <c r="N240" s="17"/>
      <c r="O240" s="17"/>
      <c r="P240" s="16"/>
      <c r="Q240" s="16"/>
      <c r="R240" s="16"/>
    </row>
    <row r="241" spans="1:18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7"/>
      <c r="M241" s="18"/>
      <c r="N241" s="17"/>
      <c r="O241" s="17"/>
      <c r="P241" s="16"/>
      <c r="Q241" s="16"/>
      <c r="R241" s="16"/>
    </row>
    <row r="242" spans="1:18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7"/>
      <c r="M242" s="18"/>
      <c r="N242" s="17"/>
      <c r="O242" s="17"/>
      <c r="P242" s="16"/>
      <c r="Q242" s="16"/>
      <c r="R242" s="16"/>
    </row>
    <row r="243" spans="1:18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7"/>
      <c r="M243" s="18"/>
      <c r="N243" s="17"/>
      <c r="O243" s="17"/>
      <c r="P243" s="16"/>
      <c r="Q243" s="16"/>
      <c r="R243" s="16"/>
    </row>
    <row r="244" spans="1:18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7"/>
      <c r="M244" s="18"/>
      <c r="N244" s="17"/>
      <c r="O244" s="17"/>
      <c r="P244" s="16"/>
      <c r="Q244" s="16"/>
      <c r="R244" s="16"/>
    </row>
    <row r="245" spans="1:18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7"/>
      <c r="M245" s="18"/>
      <c r="N245" s="17"/>
      <c r="O245" s="17"/>
      <c r="P245" s="16"/>
      <c r="Q245" s="16"/>
      <c r="R245" s="16"/>
    </row>
    <row r="246" spans="1:18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7"/>
      <c r="M246" s="18"/>
      <c r="N246" s="17"/>
      <c r="O246" s="17"/>
      <c r="P246" s="16"/>
      <c r="Q246" s="16"/>
      <c r="R246" s="16"/>
    </row>
    <row r="247" spans="1:18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7"/>
      <c r="M247" s="18"/>
      <c r="N247" s="17"/>
      <c r="O247" s="17"/>
      <c r="P247" s="16"/>
      <c r="Q247" s="16"/>
      <c r="R247" s="16"/>
    </row>
    <row r="248" spans="1:18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7"/>
      <c r="M248" s="18"/>
      <c r="N248" s="17"/>
      <c r="O248" s="17"/>
      <c r="P248" s="16"/>
      <c r="Q248" s="16"/>
      <c r="R248" s="16"/>
    </row>
    <row r="249" spans="1:18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7"/>
      <c r="M249" s="18"/>
      <c r="N249" s="17"/>
      <c r="O249" s="17"/>
      <c r="P249" s="16"/>
      <c r="Q249" s="16"/>
      <c r="R249" s="16"/>
    </row>
    <row r="250" spans="1:18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7"/>
      <c r="M250" s="18"/>
      <c r="N250" s="17"/>
      <c r="O250" s="17"/>
      <c r="P250" s="16"/>
      <c r="Q250" s="16"/>
      <c r="R250" s="16"/>
    </row>
    <row r="251" spans="1:18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7"/>
      <c r="M251" s="18"/>
      <c r="N251" s="17"/>
      <c r="O251" s="17"/>
      <c r="P251" s="16"/>
      <c r="Q251" s="16"/>
      <c r="R251" s="16"/>
    </row>
    <row r="252" spans="1:18" x14ac:dyDescent="0.2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7"/>
      <c r="M252" s="18"/>
      <c r="N252" s="17"/>
      <c r="O252" s="17"/>
      <c r="P252" s="16"/>
      <c r="Q252" s="16"/>
      <c r="R252" s="16"/>
    </row>
  </sheetData>
  <mergeCells count="1">
    <mergeCell ref="A5:I6"/>
  </mergeCells>
  <pageMargins left="0.7" right="0.7" top="0.75" bottom="0.75" header="0.3" footer="0.3"/>
  <pageSetup paperSize="9" scale="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D45"/>
  <sheetViews>
    <sheetView tabSelected="1" view="pageLayout" zoomScale="70" zoomScaleSheetLayoutView="110" zoomScalePageLayoutView="70" workbookViewId="0">
      <selection activeCell="D41" sqref="D41"/>
    </sheetView>
  </sheetViews>
  <sheetFormatPr defaultColWidth="9" defaultRowHeight="20.100000000000001" customHeight="1" x14ac:dyDescent="0.25"/>
  <cols>
    <col min="1" max="1" width="9.85546875" style="50" bestFit="1" customWidth="1"/>
    <col min="2" max="2" width="52.28515625" style="49" customWidth="1"/>
    <col min="3" max="3" width="66.140625" style="49" customWidth="1"/>
    <col min="4" max="4" width="26.85546875" style="51" bestFit="1" customWidth="1"/>
    <col min="5" max="5" width="26.85546875" style="49" customWidth="1"/>
    <col min="6" max="19" width="9.140625" style="49" customWidth="1"/>
    <col min="20" max="20" width="12.85546875" style="49" bestFit="1" customWidth="1"/>
    <col min="21" max="238" width="9.140625" style="49" customWidth="1"/>
    <col min="239" max="16384" width="9" style="40"/>
  </cols>
  <sheetData>
    <row r="1" spans="1:5" ht="20.100000000000001" customHeight="1" x14ac:dyDescent="0.25">
      <c r="A1" s="39"/>
      <c r="B1" s="78" t="s">
        <v>101</v>
      </c>
      <c r="C1" s="78"/>
      <c r="D1" s="78"/>
      <c r="E1" s="78"/>
    </row>
    <row r="2" spans="1:5" ht="20.100000000000001" customHeight="1" x14ac:dyDescent="0.25">
      <c r="A2" s="70" t="s">
        <v>76</v>
      </c>
      <c r="B2" s="71"/>
      <c r="C2" s="71"/>
      <c r="D2" s="71"/>
      <c r="E2" s="72"/>
    </row>
    <row r="3" spans="1:5" ht="20.100000000000001" customHeight="1" x14ac:dyDescent="0.25">
      <c r="A3" s="41" t="s">
        <v>0</v>
      </c>
      <c r="B3" s="76" t="s">
        <v>1</v>
      </c>
      <c r="C3" s="76"/>
      <c r="D3" s="76"/>
      <c r="E3" s="76"/>
    </row>
    <row r="4" spans="1:5" ht="45.95" customHeight="1" x14ac:dyDescent="0.25">
      <c r="A4" s="42" t="s">
        <v>2</v>
      </c>
      <c r="B4" s="73" t="s">
        <v>77</v>
      </c>
      <c r="C4" s="74"/>
      <c r="D4" s="74"/>
      <c r="E4" s="75"/>
    </row>
    <row r="5" spans="1:5" ht="20.100000000000001" customHeight="1" x14ac:dyDescent="0.25">
      <c r="A5" s="42"/>
      <c r="B5" s="83" t="s">
        <v>47</v>
      </c>
      <c r="C5" s="84"/>
      <c r="D5" s="43" t="s">
        <v>61</v>
      </c>
      <c r="E5" s="44" t="s">
        <v>62</v>
      </c>
    </row>
    <row r="6" spans="1:5" ht="20.100000000000001" customHeight="1" x14ac:dyDescent="0.25">
      <c r="A6" s="42" t="s">
        <v>46</v>
      </c>
      <c r="B6" s="59" t="s">
        <v>64</v>
      </c>
      <c r="C6" s="77"/>
      <c r="D6" s="45">
        <f>D36/2068</f>
        <v>1079.9990328820115</v>
      </c>
      <c r="E6" s="46">
        <f>D6*2068</f>
        <v>2233438</v>
      </c>
    </row>
    <row r="7" spans="1:5" ht="20.100000000000001" customHeight="1" x14ac:dyDescent="0.25">
      <c r="A7" s="42"/>
      <c r="B7" s="79" t="s">
        <v>49</v>
      </c>
      <c r="C7" s="80"/>
      <c r="D7" s="80"/>
      <c r="E7" s="81"/>
    </row>
    <row r="8" spans="1:5" ht="20.100000000000001" customHeight="1" x14ac:dyDescent="0.25">
      <c r="A8" s="42" t="s">
        <v>48</v>
      </c>
      <c r="B8" s="59" t="s">
        <v>63</v>
      </c>
      <c r="C8" s="60"/>
      <c r="D8" s="45">
        <v>1150</v>
      </c>
      <c r="E8" s="46">
        <f>D8*2068</f>
        <v>2378200</v>
      </c>
    </row>
    <row r="9" spans="1:5" ht="45.95" customHeight="1" x14ac:dyDescent="0.25">
      <c r="A9" s="42"/>
      <c r="B9" s="79" t="s">
        <v>67</v>
      </c>
      <c r="C9" s="81"/>
      <c r="D9" s="47">
        <f>D6+D8</f>
        <v>2229.9990328820113</v>
      </c>
      <c r="E9" s="47">
        <f>E6+E8</f>
        <v>4611638</v>
      </c>
    </row>
    <row r="10" spans="1:5" ht="20.100000000000001" customHeight="1" x14ac:dyDescent="0.25">
      <c r="A10" s="41" t="s">
        <v>3</v>
      </c>
      <c r="B10" s="82" t="s">
        <v>66</v>
      </c>
      <c r="C10" s="82"/>
      <c r="D10" s="82"/>
      <c r="E10" s="82"/>
    </row>
    <row r="11" spans="1:5" ht="20.100000000000001" customHeight="1" x14ac:dyDescent="0.25">
      <c r="A11" s="42" t="s">
        <v>50</v>
      </c>
      <c r="B11" s="59" t="s">
        <v>36</v>
      </c>
      <c r="C11" s="77"/>
      <c r="D11" s="60"/>
      <c r="E11" s="46">
        <v>720</v>
      </c>
    </row>
    <row r="12" spans="1:5" ht="20.100000000000001" customHeight="1" x14ac:dyDescent="0.25">
      <c r="A12" s="42" t="s">
        <v>50</v>
      </c>
      <c r="B12" s="59" t="s">
        <v>81</v>
      </c>
      <c r="C12" s="77"/>
      <c r="D12" s="77"/>
      <c r="E12" s="60"/>
    </row>
    <row r="13" spans="1:5" ht="20.100000000000001" customHeight="1" x14ac:dyDescent="0.25">
      <c r="A13" s="42" t="s">
        <v>65</v>
      </c>
      <c r="B13" s="59" t="s">
        <v>79</v>
      </c>
      <c r="C13" s="77"/>
      <c r="D13" s="60"/>
      <c r="E13" s="46">
        <v>118</v>
      </c>
    </row>
    <row r="14" spans="1:5" ht="20.100000000000001" customHeight="1" x14ac:dyDescent="0.25">
      <c r="A14" s="41" t="s">
        <v>51</v>
      </c>
      <c r="B14" s="76" t="s">
        <v>4</v>
      </c>
      <c r="C14" s="76"/>
      <c r="D14" s="76"/>
      <c r="E14" s="76"/>
    </row>
    <row r="15" spans="1:5" ht="69.95" customHeight="1" x14ac:dyDescent="0.25">
      <c r="A15" s="42" t="s">
        <v>52</v>
      </c>
      <c r="B15" s="73" t="s">
        <v>45</v>
      </c>
      <c r="C15" s="74"/>
      <c r="D15" s="74"/>
      <c r="E15" s="38" t="s">
        <v>78</v>
      </c>
    </row>
    <row r="16" spans="1:5" ht="20.100000000000001" customHeight="1" x14ac:dyDescent="0.25">
      <c r="A16" s="42" t="s">
        <v>53</v>
      </c>
      <c r="B16" s="59" t="s">
        <v>44</v>
      </c>
      <c r="C16" s="77"/>
      <c r="D16" s="46">
        <v>183000</v>
      </c>
      <c r="E16" s="46">
        <f>D16/2068</f>
        <v>88.491295938104443</v>
      </c>
    </row>
    <row r="17" spans="1:5" ht="20.100000000000001" customHeight="1" x14ac:dyDescent="0.25">
      <c r="A17" s="42" t="s">
        <v>54</v>
      </c>
      <c r="B17" s="59" t="s">
        <v>32</v>
      </c>
      <c r="C17" s="77"/>
      <c r="D17" s="46">
        <v>225000</v>
      </c>
      <c r="E17" s="46">
        <f t="shared" ref="E17:E23" si="0">D17/2068</f>
        <v>108.80077369439071</v>
      </c>
    </row>
    <row r="18" spans="1:5" ht="20.100000000000001" customHeight="1" x14ac:dyDescent="0.25">
      <c r="A18" s="42" t="s">
        <v>55</v>
      </c>
      <c r="B18" s="59" t="s">
        <v>86</v>
      </c>
      <c r="C18" s="77"/>
      <c r="D18" s="46">
        <v>8000</v>
      </c>
      <c r="E18" s="46">
        <f t="shared" si="0"/>
        <v>3.8684719535783367</v>
      </c>
    </row>
    <row r="19" spans="1:5" ht="23.25" x14ac:dyDescent="0.25">
      <c r="A19" s="42" t="s">
        <v>56</v>
      </c>
      <c r="B19" s="59" t="s">
        <v>99</v>
      </c>
      <c r="C19" s="77"/>
      <c r="D19" s="46">
        <v>38000</v>
      </c>
      <c r="E19" s="46">
        <f t="shared" si="0"/>
        <v>18.375241779497099</v>
      </c>
    </row>
    <row r="20" spans="1:5" ht="25.15" customHeight="1" x14ac:dyDescent="0.25">
      <c r="A20" s="42" t="s">
        <v>68</v>
      </c>
      <c r="B20" s="59" t="s">
        <v>94</v>
      </c>
      <c r="C20" s="77"/>
      <c r="D20" s="46">
        <v>50000</v>
      </c>
      <c r="E20" s="46">
        <f t="shared" si="0"/>
        <v>24.177949709864603</v>
      </c>
    </row>
    <row r="21" spans="1:5" ht="25.15" customHeight="1" x14ac:dyDescent="0.25">
      <c r="A21" s="42" t="s">
        <v>69</v>
      </c>
      <c r="B21" s="59" t="s">
        <v>95</v>
      </c>
      <c r="C21" s="60"/>
      <c r="D21" s="46">
        <v>1200</v>
      </c>
      <c r="E21" s="46">
        <f t="shared" si="0"/>
        <v>0.58027079303675044</v>
      </c>
    </row>
    <row r="22" spans="1:5" s="49" customFormat="1" ht="20.100000000000001" customHeight="1" x14ac:dyDescent="0.25">
      <c r="A22" s="42" t="s">
        <v>92</v>
      </c>
      <c r="B22" s="59" t="s">
        <v>35</v>
      </c>
      <c r="C22" s="60"/>
      <c r="D22" s="46">
        <v>155000</v>
      </c>
      <c r="E22" s="46">
        <f t="shared" si="0"/>
        <v>74.951644100580268</v>
      </c>
    </row>
    <row r="23" spans="1:5" s="49" customFormat="1" ht="20.100000000000001" customHeight="1" x14ac:dyDescent="0.25">
      <c r="A23" s="61" t="s">
        <v>39</v>
      </c>
      <c r="B23" s="62"/>
      <c r="C23" s="63"/>
      <c r="D23" s="47">
        <f>SUM(D16:D22)</f>
        <v>660200</v>
      </c>
      <c r="E23" s="47">
        <f t="shared" si="0"/>
        <v>319.24564796905224</v>
      </c>
    </row>
    <row r="24" spans="1:5" s="49" customFormat="1" ht="20.100000000000001" customHeight="1" x14ac:dyDescent="0.25">
      <c r="A24" s="42" t="s">
        <v>57</v>
      </c>
      <c r="B24" s="76" t="s">
        <v>41</v>
      </c>
      <c r="C24" s="76"/>
      <c r="D24" s="76"/>
      <c r="E24" s="76"/>
    </row>
    <row r="25" spans="1:5" s="49" customFormat="1" ht="20.100000000000001" customHeight="1" x14ac:dyDescent="0.25">
      <c r="A25" s="42"/>
      <c r="B25" s="59" t="s">
        <v>96</v>
      </c>
      <c r="C25" s="77"/>
      <c r="D25" s="46">
        <v>360000</v>
      </c>
      <c r="E25" s="46">
        <f t="shared" ref="E25:E41" si="1">D25/2068</f>
        <v>174.08123791102514</v>
      </c>
    </row>
    <row r="26" spans="1:5" s="49" customFormat="1" ht="20.100000000000001" customHeight="1" x14ac:dyDescent="0.25">
      <c r="A26" s="42"/>
      <c r="B26" s="59" t="s">
        <v>97</v>
      </c>
      <c r="C26" s="77"/>
      <c r="D26" s="46">
        <v>240000</v>
      </c>
      <c r="E26" s="46">
        <f t="shared" si="1"/>
        <v>116.0541586073501</v>
      </c>
    </row>
    <row r="27" spans="1:5" s="49" customFormat="1" ht="20.100000000000001" customHeight="1" x14ac:dyDescent="0.25">
      <c r="A27" s="42"/>
      <c r="B27" s="59" t="s">
        <v>98</v>
      </c>
      <c r="C27" s="77"/>
      <c r="D27" s="46">
        <v>330000</v>
      </c>
      <c r="E27" s="46">
        <f t="shared" si="1"/>
        <v>159.57446808510639</v>
      </c>
    </row>
    <row r="28" spans="1:5" s="49" customFormat="1" ht="20.100000000000001" customHeight="1" x14ac:dyDescent="0.25">
      <c r="A28" s="61" t="s">
        <v>40</v>
      </c>
      <c r="B28" s="62"/>
      <c r="C28" s="63"/>
      <c r="D28" s="47">
        <f>SUM(D25:D27)</f>
        <v>930000</v>
      </c>
      <c r="E28" s="47">
        <f t="shared" si="1"/>
        <v>449.70986460348161</v>
      </c>
    </row>
    <row r="29" spans="1:5" s="49" customFormat="1" ht="20.100000000000001" customHeight="1" x14ac:dyDescent="0.25">
      <c r="A29" s="42" t="s">
        <v>58</v>
      </c>
      <c r="B29" s="73" t="s">
        <v>42</v>
      </c>
      <c r="C29" s="74"/>
      <c r="D29" s="74"/>
      <c r="E29" s="75"/>
    </row>
    <row r="30" spans="1:5" s="49" customFormat="1" ht="23.25" x14ac:dyDescent="0.25">
      <c r="A30" s="42" t="s">
        <v>59</v>
      </c>
      <c r="B30" s="59" t="s">
        <v>102</v>
      </c>
      <c r="C30" s="77"/>
      <c r="D30" s="46">
        <v>506672</v>
      </c>
      <c r="E30" s="46">
        <f>D30/2068</f>
        <v>245.00580270793037</v>
      </c>
    </row>
    <row r="31" spans="1:5" s="49" customFormat="1" ht="23.25" x14ac:dyDescent="0.25">
      <c r="A31" s="42" t="s">
        <v>60</v>
      </c>
      <c r="B31" s="59" t="s">
        <v>103</v>
      </c>
      <c r="C31" s="77"/>
      <c r="D31" s="46">
        <v>76566</v>
      </c>
      <c r="E31" s="46">
        <f t="shared" si="1"/>
        <v>37.024177949709866</v>
      </c>
    </row>
    <row r="32" spans="1:5" s="49" customFormat="1" ht="23.25" x14ac:dyDescent="0.25">
      <c r="A32" s="42" t="s">
        <v>70</v>
      </c>
      <c r="B32" s="59" t="s">
        <v>90</v>
      </c>
      <c r="C32" s="77"/>
      <c r="D32" s="46">
        <v>37000</v>
      </c>
      <c r="E32" s="46">
        <f t="shared" si="1"/>
        <v>17.891682785299807</v>
      </c>
    </row>
    <row r="33" spans="1:5" s="49" customFormat="1" ht="20.100000000000001" customHeight="1" x14ac:dyDescent="0.25">
      <c r="A33" s="42" t="s">
        <v>71</v>
      </c>
      <c r="B33" s="59" t="s">
        <v>33</v>
      </c>
      <c r="C33" s="77"/>
      <c r="D33" s="46">
        <v>8000</v>
      </c>
      <c r="E33" s="46">
        <f t="shared" si="1"/>
        <v>3.8684719535783367</v>
      </c>
    </row>
    <row r="34" spans="1:5" ht="23.25" x14ac:dyDescent="0.25">
      <c r="A34" s="42" t="s">
        <v>72</v>
      </c>
      <c r="B34" s="59" t="s">
        <v>91</v>
      </c>
      <c r="C34" s="77"/>
      <c r="D34" s="46">
        <v>15000</v>
      </c>
      <c r="E34" s="46">
        <f t="shared" si="1"/>
        <v>7.2533849129593815</v>
      </c>
    </row>
    <row r="35" spans="1:5" s="49" customFormat="1" ht="20.100000000000001" customHeight="1" x14ac:dyDescent="0.25">
      <c r="A35" s="61" t="s">
        <v>38</v>
      </c>
      <c r="B35" s="62"/>
      <c r="C35" s="63"/>
      <c r="D35" s="46">
        <f>SUM(D30:D34)</f>
        <v>643238</v>
      </c>
      <c r="E35" s="46">
        <f t="shared" si="1"/>
        <v>311.04352030947774</v>
      </c>
    </row>
    <row r="36" spans="1:5" s="49" customFormat="1" ht="20.100000000000001" customHeight="1" x14ac:dyDescent="0.25">
      <c r="A36" s="61" t="s">
        <v>80</v>
      </c>
      <c r="B36" s="62"/>
      <c r="C36" s="63"/>
      <c r="D36" s="47">
        <f>D23+D28+D35</f>
        <v>2233438</v>
      </c>
      <c r="E36" s="47">
        <f>D36/2068</f>
        <v>1079.9990328820115</v>
      </c>
    </row>
    <row r="37" spans="1:5" s="49" customFormat="1" ht="20.100000000000001" customHeight="1" x14ac:dyDescent="0.25">
      <c r="A37" s="41" t="s">
        <v>37</v>
      </c>
      <c r="B37" s="73" t="s">
        <v>43</v>
      </c>
      <c r="C37" s="74"/>
      <c r="D37" s="74"/>
      <c r="E37" s="75"/>
    </row>
    <row r="38" spans="1:5" s="49" customFormat="1" ht="20.100000000000001" customHeight="1" x14ac:dyDescent="0.25">
      <c r="A38" s="48" t="s">
        <v>87</v>
      </c>
      <c r="B38" s="59" t="s">
        <v>34</v>
      </c>
      <c r="C38" s="77"/>
      <c r="D38" s="46">
        <v>120000</v>
      </c>
      <c r="E38" s="46">
        <f t="shared" si="1"/>
        <v>58.027079303675052</v>
      </c>
    </row>
    <row r="39" spans="1:5" s="49" customFormat="1" ht="20.100000000000001" customHeight="1" x14ac:dyDescent="0.25">
      <c r="A39" s="48" t="s">
        <v>73</v>
      </c>
      <c r="B39" s="59" t="s">
        <v>85</v>
      </c>
      <c r="C39" s="77"/>
      <c r="D39" s="46">
        <v>790000</v>
      </c>
      <c r="E39" s="46">
        <f>D39/2068</f>
        <v>382.01160541586074</v>
      </c>
    </row>
    <row r="40" spans="1:5" s="49" customFormat="1" ht="20.100000000000001" customHeight="1" x14ac:dyDescent="0.25">
      <c r="A40" s="48" t="s">
        <v>74</v>
      </c>
      <c r="B40" s="59" t="s">
        <v>83</v>
      </c>
      <c r="C40" s="60"/>
      <c r="D40" s="46">
        <v>53430</v>
      </c>
      <c r="E40" s="52" t="s">
        <v>93</v>
      </c>
    </row>
    <row r="41" spans="1:5" ht="20.100000000000001" customHeight="1" x14ac:dyDescent="0.25">
      <c r="A41" s="48" t="s">
        <v>84</v>
      </c>
      <c r="B41" s="59" t="s">
        <v>82</v>
      </c>
      <c r="C41" s="77"/>
      <c r="D41" s="46">
        <v>70000</v>
      </c>
      <c r="E41" s="46">
        <f t="shared" si="1"/>
        <v>33.849129593810446</v>
      </c>
    </row>
    <row r="42" spans="1:5" ht="20.100000000000001" customHeight="1" x14ac:dyDescent="0.25">
      <c r="A42" s="48" t="s">
        <v>88</v>
      </c>
      <c r="B42" s="59" t="s">
        <v>89</v>
      </c>
      <c r="C42" s="77"/>
      <c r="D42" s="46">
        <v>1200000</v>
      </c>
      <c r="E42" s="46">
        <f t="shared" ref="E42" si="2">D42/2068</f>
        <v>580.27079303675043</v>
      </c>
    </row>
    <row r="43" spans="1:5" ht="20.100000000000001" customHeight="1" x14ac:dyDescent="0.25">
      <c r="A43" s="61" t="s">
        <v>100</v>
      </c>
      <c r="B43" s="62"/>
      <c r="C43" s="63"/>
      <c r="D43" s="47">
        <f>SUM(D38:D42)</f>
        <v>2233430</v>
      </c>
      <c r="E43" s="47">
        <f>D43/2068</f>
        <v>1079.9951644100581</v>
      </c>
    </row>
    <row r="44" spans="1:5" ht="20.100000000000001" customHeight="1" x14ac:dyDescent="0.25">
      <c r="A44" s="64" t="s">
        <v>75</v>
      </c>
      <c r="B44" s="65"/>
      <c r="C44" s="65"/>
      <c r="D44" s="65"/>
      <c r="E44" s="66"/>
    </row>
    <row r="45" spans="1:5" ht="45.95" customHeight="1" x14ac:dyDescent="0.25">
      <c r="A45" s="67"/>
      <c r="B45" s="68"/>
      <c r="C45" s="68"/>
      <c r="D45" s="68"/>
      <c r="E45" s="69"/>
    </row>
  </sheetData>
  <mergeCells count="44">
    <mergeCell ref="B22:C22"/>
    <mergeCell ref="A23:C23"/>
    <mergeCell ref="B33:C33"/>
    <mergeCell ref="A35:C35"/>
    <mergeCell ref="A36:C36"/>
    <mergeCell ref="B38:C38"/>
    <mergeCell ref="B39:C39"/>
    <mergeCell ref="B42:C42"/>
    <mergeCell ref="B1:E1"/>
    <mergeCell ref="B3:E3"/>
    <mergeCell ref="B4:E4"/>
    <mergeCell ref="B7:E7"/>
    <mergeCell ref="B10:E10"/>
    <mergeCell ref="B9:C9"/>
    <mergeCell ref="B8:C8"/>
    <mergeCell ref="B6:C6"/>
    <mergeCell ref="B5:C5"/>
    <mergeCell ref="B41:C41"/>
    <mergeCell ref="B34:C34"/>
    <mergeCell ref="B29:E29"/>
    <mergeCell ref="B18:C18"/>
    <mergeCell ref="B19:C19"/>
    <mergeCell ref="B20:C20"/>
    <mergeCell ref="B12:E12"/>
    <mergeCell ref="B21:C21"/>
    <mergeCell ref="B17:C17"/>
    <mergeCell ref="B15:D15"/>
    <mergeCell ref="B16:C16"/>
    <mergeCell ref="B40:C40"/>
    <mergeCell ref="A43:C43"/>
    <mergeCell ref="A44:E45"/>
    <mergeCell ref="A2:E2"/>
    <mergeCell ref="B37:E37"/>
    <mergeCell ref="B14:E14"/>
    <mergeCell ref="B24:E24"/>
    <mergeCell ref="B11:D11"/>
    <mergeCell ref="B13:D13"/>
    <mergeCell ref="B31:C31"/>
    <mergeCell ref="B32:C32"/>
    <mergeCell ref="B25:C25"/>
    <mergeCell ref="B26:C26"/>
    <mergeCell ref="B27:C27"/>
    <mergeCell ref="A28:C28"/>
    <mergeCell ref="B30:C30"/>
  </mergeCells>
  <phoneticPr fontId="14" type="noConversion"/>
  <pageMargins left="0.16" right="0.11" top="0.75" bottom="0.75" header="0.3" footer="0.3"/>
  <pageSetup paperSize="9" scale="55" orientation="portrait" r:id="rId1"/>
  <ignoredErrors>
    <ignoredError sqref="C41 C39 B38:C3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Лист3</vt:lpstr>
      <vt:lpstr>В1 (2)</vt:lpstr>
      <vt:lpstr>Лист1</vt:lpstr>
      <vt:lpstr>'В1 (2)'!Область_печати</vt:lpstr>
      <vt:lpstr>Лист3!Область_печати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</dc:creator>
  <cp:lastModifiedBy>User</cp:lastModifiedBy>
  <cp:lastPrinted>2023-05-05T05:13:02Z</cp:lastPrinted>
  <dcterms:created xsi:type="dcterms:W3CDTF">2013-10-18T01:22:44Z</dcterms:created>
  <dcterms:modified xsi:type="dcterms:W3CDTF">2023-05-20T07:35:50Z</dcterms:modified>
</cp:coreProperties>
</file>