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600" windowWidth="22716" windowHeight="10788"/>
  </bookViews>
  <sheets>
    <sheet name="ZENNER-счетчики" sheetId="1" r:id="rId1"/>
  </sheets>
  <calcPr calcId="145621"/>
  <extLst>
    <ext uri="GoogleSheetsCustomDataVersion1">
      <go:sheetsCustomData xmlns:go="http://customooxmlschemas.google.com/" r:id="rId4" roundtripDataSignature="AMtx7mhkGtftJdb/iDCg1UiP44nhVrIcEw=="/>
    </ext>
  </extLst>
</workbook>
</file>

<file path=xl/calcChain.xml><?xml version="1.0" encoding="utf-8"?>
<calcChain xmlns="http://schemas.openxmlformats.org/spreadsheetml/2006/main">
  <c r="M160" i="1" l="1"/>
  <c r="L160" i="1"/>
  <c r="M158" i="1"/>
  <c r="L158" i="1"/>
  <c r="M156" i="1"/>
  <c r="L156" i="1"/>
  <c r="M154" i="1"/>
  <c r="L154" i="1"/>
  <c r="M152" i="1"/>
  <c r="L152" i="1"/>
  <c r="M150" i="1"/>
  <c r="L150" i="1"/>
  <c r="M148" i="1"/>
  <c r="N148" i="1" s="1"/>
  <c r="L148" i="1"/>
  <c r="H145" i="1"/>
  <c r="H144" i="1"/>
  <c r="H143" i="1"/>
  <c r="H142" i="1"/>
  <c r="I129" i="1"/>
  <c r="I128" i="1"/>
  <c r="I126" i="1"/>
  <c r="I124" i="1"/>
  <c r="I122" i="1"/>
  <c r="J119" i="1"/>
  <c r="I115" i="1"/>
  <c r="I114" i="1"/>
  <c r="I113" i="1"/>
  <c r="K112" i="1"/>
  <c r="I112" i="1"/>
  <c r="N106" i="1"/>
  <c r="Q106" i="1" s="1"/>
  <c r="M68" i="1"/>
  <c r="N68" i="1" s="1"/>
  <c r="L68" i="1"/>
  <c r="M66" i="1"/>
  <c r="L66" i="1"/>
  <c r="N65" i="1"/>
  <c r="O65" i="1" s="1"/>
  <c r="M64" i="1"/>
  <c r="L64" i="1"/>
  <c r="M62" i="1"/>
  <c r="L62" i="1"/>
  <c r="M60" i="1"/>
  <c r="L60" i="1"/>
  <c r="M58" i="1"/>
  <c r="L58" i="1"/>
  <c r="M56" i="1"/>
  <c r="L56" i="1"/>
  <c r="M54" i="1"/>
  <c r="L54" i="1"/>
  <c r="N53" i="1"/>
  <c r="O53" i="1" s="1"/>
  <c r="M52" i="1"/>
  <c r="N52" i="1" s="1"/>
  <c r="O52" i="1" s="1"/>
  <c r="L52" i="1"/>
  <c r="M50" i="1"/>
  <c r="N50" i="1" s="1"/>
  <c r="L50" i="1"/>
  <c r="N48" i="1"/>
  <c r="Q48" i="1" s="1"/>
  <c r="M48" i="1"/>
  <c r="L48" i="1"/>
  <c r="M46" i="1"/>
  <c r="L46" i="1"/>
  <c r="M44" i="1"/>
  <c r="L44" i="1"/>
  <c r="N43" i="1"/>
  <c r="M42" i="1"/>
  <c r="L42" i="1"/>
  <c r="M39" i="1"/>
  <c r="L39" i="1"/>
  <c r="M37" i="1"/>
  <c r="L37" i="1"/>
  <c r="M35" i="1"/>
  <c r="L35" i="1"/>
  <c r="M33" i="1"/>
  <c r="L33" i="1"/>
  <c r="M31" i="1"/>
  <c r="L31" i="1"/>
  <c r="M29" i="1"/>
  <c r="L29" i="1"/>
  <c r="M27" i="1"/>
  <c r="N27" i="1" s="1"/>
  <c r="L27" i="1"/>
  <c r="K27" i="1"/>
  <c r="K26" i="1"/>
  <c r="M25" i="1"/>
  <c r="L25" i="1"/>
  <c r="K25" i="1"/>
  <c r="N24" i="1"/>
  <c r="O24" i="1" s="1"/>
  <c r="K24" i="1"/>
  <c r="M23" i="1"/>
  <c r="L23" i="1"/>
  <c r="K23" i="1"/>
  <c r="K22" i="1"/>
  <c r="M21" i="1"/>
  <c r="L21" i="1"/>
  <c r="K21" i="1"/>
  <c r="K20" i="1"/>
  <c r="L19" i="1"/>
  <c r="K19" i="1"/>
  <c r="K18" i="1"/>
  <c r="M17" i="1"/>
  <c r="N17" i="1" s="1"/>
  <c r="Q17" i="1" s="1"/>
  <c r="L17" i="1"/>
  <c r="K17" i="1"/>
  <c r="K16" i="1"/>
  <c r="M14" i="1"/>
  <c r="N14" i="1" s="1"/>
  <c r="Q14" i="1" s="1"/>
  <c r="R14" i="1" s="1"/>
  <c r="L14" i="1"/>
  <c r="K14" i="1"/>
  <c r="I14" i="1"/>
  <c r="K13" i="1"/>
  <c r="M12" i="1"/>
  <c r="N12" i="1" s="1"/>
  <c r="Q12" i="1" s="1"/>
  <c r="L12" i="1"/>
  <c r="K12" i="1"/>
  <c r="K11" i="1"/>
  <c r="M10" i="1"/>
  <c r="L10" i="1"/>
  <c r="K10" i="1"/>
  <c r="K9" i="1"/>
  <c r="M8" i="1"/>
  <c r="L8" i="1"/>
  <c r="K8" i="1"/>
  <c r="K7" i="1"/>
  <c r="O3" i="1"/>
  <c r="N97" i="1" s="1"/>
  <c r="N33" i="1" l="1"/>
  <c r="Q33" i="1" s="1"/>
  <c r="I33" i="1" s="1"/>
  <c r="N71" i="1"/>
  <c r="O71" i="1" s="1"/>
  <c r="N89" i="1"/>
  <c r="N147" i="1"/>
  <c r="N160" i="1"/>
  <c r="N72" i="1"/>
  <c r="Q72" i="1" s="1"/>
  <c r="N92" i="1"/>
  <c r="O92" i="1" s="1"/>
  <c r="N165" i="1"/>
  <c r="O165" i="1" s="1"/>
  <c r="N75" i="1"/>
  <c r="O75" i="1" s="1"/>
  <c r="N99" i="1"/>
  <c r="N176" i="1"/>
  <c r="N21" i="1"/>
  <c r="Q21" i="1" s="1"/>
  <c r="O48" i="1"/>
  <c r="N77" i="1"/>
  <c r="N100" i="1"/>
  <c r="Q100" i="1" s="1"/>
  <c r="R100" i="1" s="1"/>
  <c r="N131" i="1"/>
  <c r="O131" i="1" s="1"/>
  <c r="N156" i="1"/>
  <c r="N29" i="1"/>
  <c r="Q29" i="1" s="1"/>
  <c r="I29" i="1" s="1"/>
  <c r="N54" i="1"/>
  <c r="N80" i="1"/>
  <c r="Q80" i="1" s="1"/>
  <c r="N22" i="1"/>
  <c r="O22" i="1" s="1"/>
  <c r="N81" i="1"/>
  <c r="O81" i="1" s="1"/>
  <c r="N107" i="1"/>
  <c r="O107" i="1" s="1"/>
  <c r="N120" i="1"/>
  <c r="Q120" i="1" s="1"/>
  <c r="N31" i="1"/>
  <c r="N46" i="1"/>
  <c r="O46" i="1" s="1"/>
  <c r="N62" i="1"/>
  <c r="O62" i="1" s="1"/>
  <c r="N82" i="1"/>
  <c r="N108" i="1"/>
  <c r="Q108" i="1" s="1"/>
  <c r="N159" i="1"/>
  <c r="N26" i="1"/>
  <c r="O26" i="1" s="1"/>
  <c r="N41" i="1"/>
  <c r="O41" i="1" s="1"/>
  <c r="N47" i="1"/>
  <c r="O47" i="1" s="1"/>
  <c r="N57" i="1"/>
  <c r="O57" i="1" s="1"/>
  <c r="N63" i="1"/>
  <c r="N87" i="1"/>
  <c r="O87" i="1" s="1"/>
  <c r="N152" i="1"/>
  <c r="O152" i="1" s="1"/>
  <c r="R17" i="1"/>
  <c r="I17" i="1"/>
  <c r="Q27" i="1"/>
  <c r="O27" i="1"/>
  <c r="O31" i="1"/>
  <c r="Q31" i="1"/>
  <c r="Q82" i="1"/>
  <c r="O82" i="1"/>
  <c r="I12" i="1"/>
  <c r="R12" i="1"/>
  <c r="O108" i="1"/>
  <c r="O12" i="1"/>
  <c r="Q57" i="1"/>
  <c r="Q147" i="1"/>
  <c r="O147" i="1"/>
  <c r="R21" i="1"/>
  <c r="I21" i="1"/>
  <c r="R48" i="1"/>
  <c r="I48" i="1"/>
  <c r="Q152" i="1"/>
  <c r="O63" i="1"/>
  <c r="Q63" i="1"/>
  <c r="O77" i="1"/>
  <c r="Q77" i="1"/>
  <c r="O89" i="1"/>
  <c r="Q89" i="1"/>
  <c r="R33" i="1"/>
  <c r="O160" i="1"/>
  <c r="Q160" i="1"/>
  <c r="Q22" i="1"/>
  <c r="Q46" i="1"/>
  <c r="O54" i="1"/>
  <c r="Q54" i="1"/>
  <c r="O68" i="1"/>
  <c r="Q68" i="1"/>
  <c r="R80" i="1"/>
  <c r="I80" i="1"/>
  <c r="O97" i="1"/>
  <c r="Q97" i="1"/>
  <c r="Q43" i="1"/>
  <c r="O43" i="1"/>
  <c r="O50" i="1"/>
  <c r="Q50" i="1"/>
  <c r="Q156" i="1"/>
  <c r="O156" i="1"/>
  <c r="Q165" i="1"/>
  <c r="Q87" i="1"/>
  <c r="O106" i="1"/>
  <c r="O159" i="1"/>
  <c r="Q159" i="1"/>
  <c r="N10" i="1"/>
  <c r="O17" i="1"/>
  <c r="N20" i="1"/>
  <c r="O21" i="1"/>
  <c r="N30" i="1"/>
  <c r="N34" i="1"/>
  <c r="Q47" i="1"/>
  <c r="Q52" i="1"/>
  <c r="Q65" i="1"/>
  <c r="N69" i="1"/>
  <c r="Q71" i="1"/>
  <c r="N90" i="1"/>
  <c r="Q92" i="1"/>
  <c r="Q75" i="1"/>
  <c r="O99" i="1"/>
  <c r="Q99" i="1"/>
  <c r="N180" i="1"/>
  <c r="N178" i="1"/>
  <c r="N175" i="1"/>
  <c r="N171" i="1"/>
  <c r="N166" i="1"/>
  <c r="N162" i="1"/>
  <c r="N154" i="1"/>
  <c r="N153" i="1"/>
  <c r="N132" i="1"/>
  <c r="N38" i="1"/>
  <c r="N36" i="1"/>
  <c r="N179" i="1"/>
  <c r="N177" i="1"/>
  <c r="N173" i="1"/>
  <c r="N169" i="1"/>
  <c r="N164" i="1"/>
  <c r="N158" i="1"/>
  <c r="N157" i="1"/>
  <c r="N150" i="1"/>
  <c r="N149" i="1"/>
  <c r="N140" i="1"/>
  <c r="N130" i="1"/>
  <c r="N111" i="1"/>
  <c r="N139" i="1"/>
  <c r="N116" i="1"/>
  <c r="N110" i="1"/>
  <c r="N101" i="1"/>
  <c r="N94" i="1"/>
  <c r="N85" i="1"/>
  <c r="N78" i="1"/>
  <c r="N60" i="1"/>
  <c r="N44" i="1"/>
  <c r="N35" i="1"/>
  <c r="N19" i="1"/>
  <c r="N18" i="1"/>
  <c r="N16" i="1"/>
  <c r="N13" i="1"/>
  <c r="N11" i="1"/>
  <c r="N9" i="1"/>
  <c r="N7" i="1"/>
  <c r="N170" i="1"/>
  <c r="N172" i="1"/>
  <c r="N163" i="1"/>
  <c r="N118" i="1"/>
  <c r="N104" i="1"/>
  <c r="N95" i="1"/>
  <c r="N88" i="1"/>
  <c r="N79" i="1"/>
  <c r="N70" i="1"/>
  <c r="N67" i="1"/>
  <c r="N61" i="1"/>
  <c r="N51" i="1"/>
  <c r="N45" i="1"/>
  <c r="N37" i="1"/>
  <c r="O4" i="1"/>
  <c r="N25" i="1"/>
  <c r="N49" i="1"/>
  <c r="N56" i="1"/>
  <c r="N58" i="1"/>
  <c r="N76" i="1"/>
  <c r="N83" i="1"/>
  <c r="I100" i="1"/>
  <c r="N102" i="1"/>
  <c r="N109" i="1"/>
  <c r="N155" i="1"/>
  <c r="N168" i="1"/>
  <c r="N174" i="1"/>
  <c r="R106" i="1"/>
  <c r="I106" i="1"/>
  <c r="Q148" i="1"/>
  <c r="O148" i="1"/>
  <c r="N8" i="1"/>
  <c r="O14" i="1"/>
  <c r="Q24" i="1"/>
  <c r="O29" i="1"/>
  <c r="O33" i="1"/>
  <c r="N39" i="1"/>
  <c r="N42" i="1"/>
  <c r="Q53" i="1"/>
  <c r="N55" i="1"/>
  <c r="Q62" i="1"/>
  <c r="N64" i="1"/>
  <c r="O72" i="1"/>
  <c r="Q81" i="1"/>
  <c r="N86" i="1"/>
  <c r="N93" i="1"/>
  <c r="N98" i="1"/>
  <c r="O100" i="1"/>
  <c r="N105" i="1"/>
  <c r="Q107" i="1"/>
  <c r="O120" i="1"/>
  <c r="N151" i="1"/>
  <c r="R72" i="1"/>
  <c r="I72" i="1"/>
  <c r="Q176" i="1"/>
  <c r="O176" i="1"/>
  <c r="N23" i="1"/>
  <c r="N28" i="1"/>
  <c r="N32" i="1"/>
  <c r="N59" i="1"/>
  <c r="N66" i="1"/>
  <c r="N84" i="1"/>
  <c r="N91" i="1"/>
  <c r="N96" i="1"/>
  <c r="N103" i="1"/>
  <c r="R120" i="1" l="1"/>
  <c r="Q26" i="1"/>
  <c r="Q131" i="1"/>
  <c r="O80" i="1"/>
  <c r="R29" i="1"/>
  <c r="Q41" i="1"/>
  <c r="O86" i="1"/>
  <c r="Q86" i="1"/>
  <c r="O39" i="1"/>
  <c r="Q39" i="1"/>
  <c r="O83" i="1"/>
  <c r="Q83" i="1"/>
  <c r="O45" i="1"/>
  <c r="Q45" i="1"/>
  <c r="Q13" i="1"/>
  <c r="O13" i="1"/>
  <c r="Q177" i="1"/>
  <c r="O177" i="1"/>
  <c r="R52" i="1"/>
  <c r="I52" i="1"/>
  <c r="I27" i="1"/>
  <c r="R27" i="1"/>
  <c r="Q59" i="1"/>
  <c r="O59" i="1"/>
  <c r="R81" i="1"/>
  <c r="I81" i="1"/>
  <c r="Q51" i="1"/>
  <c r="O51" i="1"/>
  <c r="Q118" i="1"/>
  <c r="O118" i="1"/>
  <c r="Q94" i="1"/>
  <c r="O94" i="1"/>
  <c r="O179" i="1"/>
  <c r="Q179" i="1"/>
  <c r="R179" i="1" s="1"/>
  <c r="R75" i="1"/>
  <c r="I75" i="1"/>
  <c r="I159" i="1"/>
  <c r="R159" i="1"/>
  <c r="O28" i="1"/>
  <c r="Q28" i="1"/>
  <c r="R107" i="1"/>
  <c r="I107" i="1"/>
  <c r="Q64" i="1"/>
  <c r="O64" i="1"/>
  <c r="R24" i="1"/>
  <c r="I24" i="1"/>
  <c r="Q168" i="1"/>
  <c r="O168" i="1"/>
  <c r="Q56" i="1"/>
  <c r="O56" i="1"/>
  <c r="Q67" i="1"/>
  <c r="O67" i="1"/>
  <c r="Q172" i="1"/>
  <c r="O172" i="1"/>
  <c r="Q19" i="1"/>
  <c r="O19" i="1"/>
  <c r="O110" i="1"/>
  <c r="Q110" i="1"/>
  <c r="Q157" i="1"/>
  <c r="O157" i="1"/>
  <c r="Q38" i="1"/>
  <c r="O38" i="1"/>
  <c r="Q178" i="1"/>
  <c r="R178" i="1" s="1"/>
  <c r="O178" i="1"/>
  <c r="R92" i="1"/>
  <c r="I92" i="1"/>
  <c r="O30" i="1"/>
  <c r="Q30" i="1"/>
  <c r="R156" i="1"/>
  <c r="I156" i="1"/>
  <c r="I147" i="1"/>
  <c r="R147" i="1"/>
  <c r="O103" i="1"/>
  <c r="Q103" i="1"/>
  <c r="O105" i="1"/>
  <c r="Q105" i="1"/>
  <c r="I62" i="1"/>
  <c r="R62" i="1"/>
  <c r="Q155" i="1"/>
  <c r="O155" i="1"/>
  <c r="O70" i="1"/>
  <c r="Q70" i="1"/>
  <c r="O170" i="1"/>
  <c r="Q170" i="1"/>
  <c r="O116" i="1"/>
  <c r="Q116" i="1"/>
  <c r="O132" i="1"/>
  <c r="Q132" i="1"/>
  <c r="Q90" i="1"/>
  <c r="O90" i="1"/>
  <c r="R87" i="1"/>
  <c r="I87" i="1"/>
  <c r="R82" i="1"/>
  <c r="I82" i="1"/>
  <c r="O8" i="1"/>
  <c r="Q8" i="1"/>
  <c r="O109" i="1"/>
  <c r="Q109" i="1"/>
  <c r="O79" i="1"/>
  <c r="Q79" i="1"/>
  <c r="O44" i="1"/>
  <c r="Q44" i="1"/>
  <c r="O164" i="1"/>
  <c r="Q164" i="1"/>
  <c r="R131" i="1"/>
  <c r="I31" i="1"/>
  <c r="R31" i="1"/>
  <c r="O91" i="1"/>
  <c r="Q91" i="1"/>
  <c r="I176" i="1"/>
  <c r="R176" i="1"/>
  <c r="O98" i="1"/>
  <c r="Q98" i="1"/>
  <c r="R53" i="1"/>
  <c r="I53" i="1"/>
  <c r="O102" i="1"/>
  <c r="Q102" i="1"/>
  <c r="Q88" i="1"/>
  <c r="O88" i="1"/>
  <c r="Q9" i="1"/>
  <c r="O9" i="1"/>
  <c r="Q60" i="1"/>
  <c r="O60" i="1"/>
  <c r="Q111" i="1"/>
  <c r="O111" i="1"/>
  <c r="Q169" i="1"/>
  <c r="O169" i="1"/>
  <c r="Q154" i="1"/>
  <c r="O154" i="1"/>
  <c r="O69" i="1"/>
  <c r="Q69" i="1"/>
  <c r="O20" i="1"/>
  <c r="Q20" i="1"/>
  <c r="I41" i="1"/>
  <c r="R41" i="1"/>
  <c r="R54" i="1"/>
  <c r="I54" i="1"/>
  <c r="I89" i="1"/>
  <c r="R89" i="1"/>
  <c r="O66" i="1"/>
  <c r="Q66" i="1"/>
  <c r="Q23" i="1"/>
  <c r="O23" i="1"/>
  <c r="O49" i="1"/>
  <c r="Q49" i="1"/>
  <c r="Q35" i="1"/>
  <c r="O35" i="1"/>
  <c r="Q158" i="1"/>
  <c r="O158" i="1"/>
  <c r="Q180" i="1"/>
  <c r="R180" i="1" s="1"/>
  <c r="O180" i="1"/>
  <c r="R26" i="1"/>
  <c r="I26" i="1"/>
  <c r="I50" i="1"/>
  <c r="R50" i="1"/>
  <c r="R68" i="1"/>
  <c r="I68" i="1"/>
  <c r="R152" i="1"/>
  <c r="I152" i="1"/>
  <c r="I57" i="1"/>
  <c r="R57" i="1"/>
  <c r="Q96" i="1"/>
  <c r="O96" i="1"/>
  <c r="Q55" i="1"/>
  <c r="O55" i="1"/>
  <c r="Q25" i="1"/>
  <c r="O25" i="1"/>
  <c r="O7" i="1"/>
  <c r="Q7" i="1"/>
  <c r="Q139" i="1"/>
  <c r="O139" i="1"/>
  <c r="Q153" i="1"/>
  <c r="O153" i="1"/>
  <c r="I71" i="1"/>
  <c r="R71" i="1"/>
  <c r="Q84" i="1"/>
  <c r="O84" i="1"/>
  <c r="O93" i="1"/>
  <c r="Q93" i="1"/>
  <c r="O42" i="1"/>
  <c r="Q42" i="1"/>
  <c r="R148" i="1"/>
  <c r="I148" i="1"/>
  <c r="Q37" i="1"/>
  <c r="O37" i="1"/>
  <c r="O95" i="1"/>
  <c r="Q95" i="1"/>
  <c r="Q11" i="1"/>
  <c r="O11" i="1"/>
  <c r="Q78" i="1"/>
  <c r="O78" i="1"/>
  <c r="Q130" i="1"/>
  <c r="O130" i="1"/>
  <c r="O173" i="1"/>
  <c r="Q173" i="1"/>
  <c r="O162" i="1"/>
  <c r="Q162" i="1"/>
  <c r="I99" i="1"/>
  <c r="R99" i="1"/>
  <c r="R65" i="1"/>
  <c r="I65" i="1"/>
  <c r="R43" i="1"/>
  <c r="I43" i="1"/>
  <c r="R108" i="1"/>
  <c r="I108" i="1"/>
  <c r="Q104" i="1"/>
  <c r="O104" i="1"/>
  <c r="O85" i="1"/>
  <c r="Q85" i="1"/>
  <c r="Q140" i="1"/>
  <c r="O140" i="1"/>
  <c r="O166" i="1"/>
  <c r="Q166" i="1"/>
  <c r="Q10" i="1"/>
  <c r="O10" i="1"/>
  <c r="I165" i="1"/>
  <c r="R165" i="1"/>
  <c r="R97" i="1"/>
  <c r="I97" i="1"/>
  <c r="I46" i="1"/>
  <c r="R46" i="1"/>
  <c r="I77" i="1"/>
  <c r="R77" i="1"/>
  <c r="O151" i="1"/>
  <c r="Q151" i="1"/>
  <c r="O76" i="1"/>
  <c r="Q76" i="1"/>
  <c r="Q16" i="1"/>
  <c r="O16" i="1"/>
  <c r="O149" i="1"/>
  <c r="Q149" i="1"/>
  <c r="Q171" i="1"/>
  <c r="O171" i="1"/>
  <c r="R47" i="1"/>
  <c r="I47" i="1"/>
  <c r="I22" i="1"/>
  <c r="R22" i="1"/>
  <c r="O32" i="1"/>
  <c r="Q32" i="1"/>
  <c r="O174" i="1"/>
  <c r="Q174" i="1"/>
  <c r="O58" i="1"/>
  <c r="Q58" i="1"/>
  <c r="O61" i="1"/>
  <c r="Q61" i="1"/>
  <c r="Q163" i="1"/>
  <c r="O163" i="1"/>
  <c r="Q18" i="1"/>
  <c r="O18" i="1"/>
  <c r="O101" i="1"/>
  <c r="Q101" i="1"/>
  <c r="Q150" i="1"/>
  <c r="O150" i="1"/>
  <c r="Q36" i="1"/>
  <c r="O36" i="1"/>
  <c r="Q175" i="1"/>
  <c r="O175" i="1"/>
  <c r="O34" i="1"/>
  <c r="Q34" i="1"/>
  <c r="R160" i="1"/>
  <c r="I160" i="1"/>
  <c r="R63" i="1"/>
  <c r="I63" i="1"/>
  <c r="I120" i="1" l="1"/>
  <c r="R149" i="1"/>
  <c r="I149" i="1"/>
  <c r="R132" i="1"/>
  <c r="R86" i="1"/>
  <c r="I86" i="1"/>
  <c r="R36" i="1"/>
  <c r="I36" i="1"/>
  <c r="I10" i="1"/>
  <c r="R10" i="1"/>
  <c r="R104" i="1"/>
  <c r="I104" i="1"/>
  <c r="R78" i="1"/>
  <c r="I78" i="1"/>
  <c r="R25" i="1"/>
  <c r="I25" i="1"/>
  <c r="I61" i="1"/>
  <c r="R61" i="1"/>
  <c r="R166" i="1"/>
  <c r="I166" i="1"/>
  <c r="R162" i="1"/>
  <c r="I162" i="1"/>
  <c r="I42" i="1"/>
  <c r="R42" i="1"/>
  <c r="I66" i="1"/>
  <c r="R66" i="1"/>
  <c r="R20" i="1"/>
  <c r="I20" i="1"/>
  <c r="R102" i="1"/>
  <c r="I102" i="1"/>
  <c r="R91" i="1"/>
  <c r="I91" i="1"/>
  <c r="R44" i="1"/>
  <c r="I44" i="1"/>
  <c r="R116" i="1"/>
  <c r="I116" i="1"/>
  <c r="R45" i="1"/>
  <c r="I45" i="1"/>
  <c r="I150" i="1"/>
  <c r="R150" i="1"/>
  <c r="I16" i="1"/>
  <c r="R16" i="1"/>
  <c r="I11" i="1"/>
  <c r="R11" i="1"/>
  <c r="R153" i="1"/>
  <c r="I153" i="1"/>
  <c r="R55" i="1"/>
  <c r="I55" i="1"/>
  <c r="I158" i="1"/>
  <c r="R158" i="1"/>
  <c r="R111" i="1"/>
  <c r="I38" i="1"/>
  <c r="R38" i="1"/>
  <c r="I172" i="1"/>
  <c r="R172" i="1"/>
  <c r="I118" i="1"/>
  <c r="R118" i="1"/>
  <c r="I101" i="1"/>
  <c r="R101" i="1"/>
  <c r="R69" i="1"/>
  <c r="I69" i="1"/>
  <c r="I170" i="1"/>
  <c r="R170" i="1"/>
  <c r="I83" i="1"/>
  <c r="R83" i="1"/>
  <c r="R140" i="1"/>
  <c r="I140" i="1"/>
  <c r="I139" i="1"/>
  <c r="R139" i="1"/>
  <c r="R96" i="1"/>
  <c r="I96" i="1"/>
  <c r="R35" i="1"/>
  <c r="I35" i="1"/>
  <c r="R60" i="1"/>
  <c r="I60" i="1"/>
  <c r="R157" i="1"/>
  <c r="I157" i="1"/>
  <c r="R67" i="1"/>
  <c r="I67" i="1"/>
  <c r="R64" i="1"/>
  <c r="I64" i="1"/>
  <c r="R51" i="1"/>
  <c r="I51" i="1"/>
  <c r="I8" i="1"/>
  <c r="R8" i="1"/>
  <c r="R34" i="1"/>
  <c r="I34" i="1"/>
  <c r="R58" i="1"/>
  <c r="I58" i="1"/>
  <c r="R173" i="1"/>
  <c r="I173" i="1"/>
  <c r="R93" i="1"/>
  <c r="I93" i="1"/>
  <c r="I105" i="1"/>
  <c r="R105" i="1"/>
  <c r="R85" i="1"/>
  <c r="I85" i="1"/>
  <c r="I7" i="1"/>
  <c r="R7" i="1"/>
  <c r="R49" i="1"/>
  <c r="I49" i="1"/>
  <c r="R70" i="1"/>
  <c r="I70" i="1"/>
  <c r="I32" i="1"/>
  <c r="R32" i="1"/>
  <c r="R164" i="1"/>
  <c r="I164" i="1"/>
  <c r="I28" i="1"/>
  <c r="R28" i="1"/>
  <c r="R76" i="1"/>
  <c r="I76" i="1"/>
  <c r="R95" i="1"/>
  <c r="I95" i="1"/>
  <c r="I79" i="1"/>
  <c r="R79" i="1"/>
  <c r="R30" i="1"/>
  <c r="I30" i="1"/>
  <c r="I174" i="1"/>
  <c r="R174" i="1"/>
  <c r="I151" i="1"/>
  <c r="R151" i="1"/>
  <c r="R98" i="1"/>
  <c r="I98" i="1"/>
  <c r="R109" i="1"/>
  <c r="I109" i="1"/>
  <c r="I103" i="1"/>
  <c r="R103" i="1"/>
  <c r="R110" i="1"/>
  <c r="I110" i="1"/>
  <c r="R39" i="1"/>
  <c r="I39" i="1"/>
  <c r="R175" i="1"/>
  <c r="I175" i="1"/>
  <c r="I18" i="1"/>
  <c r="R18" i="1"/>
  <c r="R171" i="1"/>
  <c r="I171" i="1"/>
  <c r="R130" i="1"/>
  <c r="R37" i="1"/>
  <c r="I37" i="1"/>
  <c r="R84" i="1"/>
  <c r="I84" i="1"/>
  <c r="R154" i="1"/>
  <c r="I154" i="1"/>
  <c r="I9" i="1"/>
  <c r="R9" i="1"/>
  <c r="K35" i="1"/>
  <c r="K33" i="1"/>
  <c r="I131" i="1"/>
  <c r="K32" i="1"/>
  <c r="K34" i="1"/>
  <c r="R90" i="1"/>
  <c r="I90" i="1"/>
  <c r="R56" i="1"/>
  <c r="I56" i="1"/>
  <c r="R177" i="1"/>
  <c r="I177" i="1"/>
  <c r="I163" i="1"/>
  <c r="R163" i="1"/>
  <c r="I23" i="1"/>
  <c r="R23" i="1"/>
  <c r="R169" i="1"/>
  <c r="I169" i="1"/>
  <c r="R88" i="1"/>
  <c r="I88" i="1"/>
  <c r="I155" i="1"/>
  <c r="R155" i="1"/>
  <c r="I19" i="1"/>
  <c r="R19" i="1"/>
  <c r="I168" i="1"/>
  <c r="R168" i="1"/>
  <c r="R94" i="1"/>
  <c r="I94" i="1"/>
  <c r="R59" i="1"/>
  <c r="I59" i="1"/>
  <c r="I13" i="1"/>
  <c r="R13" i="1"/>
  <c r="J120" i="1" l="1"/>
  <c r="J118" i="1"/>
  <c r="I130" i="1"/>
  <c r="K31" i="1"/>
  <c r="K29" i="1"/>
  <c r="K28" i="1"/>
  <c r="K30" i="1"/>
  <c r="K111" i="1"/>
  <c r="I111" i="1"/>
  <c r="I132" i="1"/>
  <c r="K36" i="1"/>
  <c r="K38" i="1"/>
  <c r="K39" i="1"/>
  <c r="K37" i="1"/>
</calcChain>
</file>

<file path=xl/sharedStrings.xml><?xml version="1.0" encoding="utf-8"?>
<sst xmlns="http://schemas.openxmlformats.org/spreadsheetml/2006/main" count="350" uniqueCount="201">
  <si>
    <t>Курс Евро ЦБ РФ на день покупки</t>
  </si>
  <si>
    <t>Артикул</t>
  </si>
  <si>
    <t>Наименование</t>
  </si>
  <si>
    <t>Ду, мм</t>
  </si>
  <si>
    <r>
      <rPr>
        <b/>
        <sz val="10"/>
        <color rgb="FF000000"/>
        <rFont val="Times New Roman"/>
      </rPr>
      <t>Расход, м</t>
    </r>
    <r>
      <rPr>
        <b/>
        <vertAlign val="superscript"/>
        <sz val="10"/>
        <color rgb="FF000000"/>
        <rFont val="Times New Roman"/>
      </rPr>
      <t>3</t>
    </r>
    <r>
      <rPr>
        <b/>
        <sz val="10"/>
        <color rgb="FF000000"/>
        <rFont val="Times New Roman"/>
      </rPr>
      <t>/ч</t>
    </r>
  </si>
  <si>
    <t>Монт. длина, мм</t>
  </si>
  <si>
    <t>Цена, EUR. с НДС</t>
  </si>
  <si>
    <t>Цена, RUB. с НДС</t>
  </si>
  <si>
    <t>Счетчики воды ZENNER (Германия)</t>
  </si>
  <si>
    <t>Ваша скидка:</t>
  </si>
  <si>
    <t>%</t>
  </si>
  <si>
    <t>С/С</t>
  </si>
  <si>
    <t xml:space="preserve">Квартирные водосчетчики ET- крыльчатые одноструйные антимагнитные резьбовые </t>
  </si>
  <si>
    <t>новые цены</t>
  </si>
  <si>
    <t>цены склада</t>
  </si>
  <si>
    <t>стоп 1,2</t>
  </si>
  <si>
    <r>
      <rPr>
        <b/>
        <sz val="10"/>
        <color rgb="FF000000"/>
        <rFont val="Times New Roman"/>
      </rPr>
      <t xml:space="preserve">ETK-N-MZ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) Dn15</t>
    </r>
  </si>
  <si>
    <t>80/110</t>
  </si>
  <si>
    <r>
      <rPr>
        <b/>
        <sz val="10"/>
        <color rgb="FF000000"/>
        <rFont val="Times New Roman"/>
      </rPr>
      <t>ETK-I-MZ</t>
    </r>
    <r>
      <rPr>
        <sz val="10"/>
        <color rgb="FF000000"/>
        <rFont val="Times New Roman"/>
      </rPr>
      <t xml:space="preserve"> 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, импульсный) Dn15</t>
    </r>
  </si>
  <si>
    <r>
      <rPr>
        <b/>
        <sz val="10"/>
        <color rgb="FF000000"/>
        <rFont val="Times New Roman"/>
      </rPr>
      <t xml:space="preserve">ETW-N-MZ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) Dn15</t>
    </r>
  </si>
  <si>
    <r>
      <rPr>
        <b/>
        <sz val="10"/>
        <color rgb="FF000000"/>
        <rFont val="Times New Roman"/>
      </rPr>
      <t xml:space="preserve">ETW-I-MZ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, импульсный) Dn15</t>
    </r>
  </si>
  <si>
    <r>
      <rPr>
        <b/>
        <sz val="10"/>
        <color rgb="FF000000"/>
        <rFont val="Times New Roman"/>
      </rPr>
      <t>ETK-N-MZ (</t>
    </r>
    <r>
      <rPr>
        <sz val="10"/>
        <color rgb="FF00B0F0"/>
        <rFont val="Times New Roman"/>
      </rPr>
      <t>хол.вода</t>
    </r>
    <r>
      <rPr>
        <b/>
        <sz val="10"/>
        <color rgb="FF000000"/>
        <rFont val="Times New Roman"/>
      </rPr>
      <t xml:space="preserve">) </t>
    </r>
    <r>
      <rPr>
        <sz val="10"/>
        <color rgb="FF000000"/>
        <rFont val="Times New Roman"/>
      </rPr>
      <t>Dn20</t>
    </r>
  </si>
  <si>
    <r>
      <rPr>
        <b/>
        <sz val="10"/>
        <color rgb="FF000000"/>
        <rFont val="Times New Roman"/>
      </rPr>
      <t>ETK-I-MZ</t>
    </r>
    <r>
      <rPr>
        <sz val="10"/>
        <color rgb="FF000000"/>
        <rFont val="Times New Roman"/>
      </rPr>
      <t xml:space="preserve"> 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, импульсный) Dn20</t>
    </r>
  </si>
  <si>
    <r>
      <rPr>
        <b/>
        <sz val="10"/>
        <color rgb="FF000000"/>
        <rFont val="Times New Roman"/>
      </rPr>
      <t xml:space="preserve">ETW-N-MZ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) Dn20</t>
    </r>
  </si>
  <si>
    <r>
      <rPr>
        <b/>
        <sz val="10"/>
        <color rgb="FF000000"/>
        <rFont val="Times New Roman"/>
      </rPr>
      <t xml:space="preserve">ETW-I-MZ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, импульсный) Dn20</t>
    </r>
  </si>
  <si>
    <t>Домовые водосчетчики MT- крыльчатые многоструйные резьбовые</t>
  </si>
  <si>
    <r>
      <rPr>
        <b/>
        <sz val="10"/>
        <color rgb="FF000000"/>
        <rFont val="Times New Roman"/>
      </rPr>
      <t xml:space="preserve">MTK-N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) Dn15</t>
    </r>
  </si>
  <si>
    <r>
      <rPr>
        <b/>
        <sz val="10"/>
        <color rgb="FF000000"/>
        <rFont val="Times New Roman"/>
      </rPr>
      <t xml:space="preserve">MTK-I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, импульсный) Dn15</t>
    </r>
  </si>
  <si>
    <r>
      <rPr>
        <b/>
        <sz val="10"/>
        <color rgb="FF000000"/>
        <rFont val="Times New Roman"/>
      </rPr>
      <t xml:space="preserve">MTW-N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) Dn15</t>
    </r>
  </si>
  <si>
    <r>
      <rPr>
        <b/>
        <sz val="10"/>
        <color rgb="FF000000"/>
        <rFont val="Times New Roman"/>
      </rPr>
      <t xml:space="preserve">MTW-I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, импульсный) Dn15</t>
    </r>
  </si>
  <si>
    <r>
      <rPr>
        <b/>
        <sz val="10"/>
        <color rgb="FF000000"/>
        <rFont val="Times New Roman"/>
      </rPr>
      <t xml:space="preserve">MTK-N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) Dn20</t>
    </r>
  </si>
  <si>
    <r>
      <rPr>
        <b/>
        <sz val="10"/>
        <color rgb="FF000000"/>
        <rFont val="Times New Roman"/>
      </rPr>
      <t xml:space="preserve">MTK-I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, импульсный) Dn20</t>
    </r>
  </si>
  <si>
    <r>
      <rPr>
        <b/>
        <sz val="10"/>
        <color rgb="FF000000"/>
        <rFont val="Times New Roman"/>
      </rPr>
      <t xml:space="preserve">MTW-N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) Dn20</t>
    </r>
  </si>
  <si>
    <r>
      <rPr>
        <b/>
        <sz val="10"/>
        <color rgb="FF000000"/>
        <rFont val="Times New Roman"/>
      </rPr>
      <t xml:space="preserve">MTW-I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, импульсный) Dn20</t>
    </r>
  </si>
  <si>
    <r>
      <rPr>
        <b/>
        <sz val="10"/>
        <color rgb="FF000000"/>
        <rFont val="Times New Roman"/>
      </rPr>
      <t xml:space="preserve">MTK-N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) Dn25</t>
    </r>
  </si>
  <si>
    <r>
      <rPr>
        <b/>
        <sz val="10"/>
        <color rgb="FF000000"/>
        <rFont val="Times New Roman"/>
      </rPr>
      <t xml:space="preserve">MTK-I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, импульсный) Dn25</t>
    </r>
  </si>
  <si>
    <r>
      <rPr>
        <b/>
        <sz val="10"/>
        <color rgb="FF000000"/>
        <rFont val="Times New Roman"/>
      </rPr>
      <t xml:space="preserve">MTW-N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) Dn25</t>
    </r>
  </si>
  <si>
    <r>
      <rPr>
        <b/>
        <sz val="10"/>
        <color rgb="FF000000"/>
        <rFont val="Times New Roman"/>
      </rPr>
      <t xml:space="preserve">MTW-I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, импульсный) Dn25</t>
    </r>
  </si>
  <si>
    <t>MTK-N (хол.вода) Dn32</t>
  </si>
  <si>
    <t>MTK-I (хол.вода, импульсный) Dn32</t>
  </si>
  <si>
    <t>MTW-N (гор.вода) Dn32</t>
  </si>
  <si>
    <t>MTW-I (гор.вода, импульсный) Dn32</t>
  </si>
  <si>
    <r>
      <rPr>
        <b/>
        <sz val="10"/>
        <color rgb="FF000000"/>
        <rFont val="Times New Roman"/>
      </rPr>
      <t xml:space="preserve">MTK-N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) Dn40</t>
    </r>
  </si>
  <si>
    <r>
      <rPr>
        <b/>
        <sz val="10"/>
        <color rgb="FF000000"/>
        <rFont val="Times New Roman"/>
      </rPr>
      <t xml:space="preserve">MTK-I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, импульсный) Dn40</t>
    </r>
  </si>
  <si>
    <r>
      <rPr>
        <b/>
        <sz val="10"/>
        <color rgb="FF000000"/>
        <rFont val="Times New Roman"/>
      </rPr>
      <t xml:space="preserve">MTW-N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) Dn40</t>
    </r>
  </si>
  <si>
    <r>
      <rPr>
        <b/>
        <sz val="10"/>
        <color rgb="FF000000"/>
        <rFont val="Times New Roman"/>
      </rPr>
      <t xml:space="preserve">MTW-I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, импульсный) Dn40</t>
    </r>
  </si>
  <si>
    <r>
      <rPr>
        <b/>
        <sz val="10"/>
        <color rgb="FF000000"/>
        <rFont val="Times New Roman"/>
      </rPr>
      <t xml:space="preserve">MTK-N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) Dn50</t>
    </r>
  </si>
  <si>
    <r>
      <rPr>
        <b/>
        <sz val="10"/>
        <color rgb="FF000000"/>
        <rFont val="Times New Roman"/>
      </rPr>
      <t xml:space="preserve">MTK-I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, импульсный) Dn50</t>
    </r>
  </si>
  <si>
    <r>
      <rPr>
        <b/>
        <sz val="10"/>
        <color rgb="FF000000"/>
        <rFont val="Times New Roman"/>
      </rPr>
      <t xml:space="preserve">MTW-N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) Dn50</t>
    </r>
  </si>
  <si>
    <r>
      <rPr>
        <b/>
        <sz val="10"/>
        <color rgb="FF000000"/>
        <rFont val="Times New Roman"/>
      </rPr>
      <t xml:space="preserve">MTW-I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, импульсный) Dn50</t>
    </r>
  </si>
  <si>
    <t>Промышленные турбинные водосчетчики WPH Вольтмана (Woltman) фланцевые</t>
  </si>
  <si>
    <r>
      <rPr>
        <b/>
        <sz val="10"/>
        <color rgb="FF000000"/>
        <rFont val="Times New Roman"/>
      </rPr>
      <t xml:space="preserve">WPH-N-K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) Dn50</t>
    </r>
  </si>
  <si>
    <t>-</t>
  </si>
  <si>
    <r>
      <rPr>
        <b/>
        <sz val="10"/>
        <color rgb="FF000000"/>
        <rFont val="Times New Roman"/>
      </rPr>
      <t xml:space="preserve">WPH-K-I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, импульсный</t>
    </r>
    <r>
      <rPr>
        <sz val="10"/>
        <color rgb="FF000000"/>
        <rFont val="Times New Roman"/>
      </rPr>
      <t>) Dn50</t>
    </r>
  </si>
  <si>
    <r>
      <rPr>
        <b/>
        <sz val="10"/>
        <color rgb="FF000000"/>
        <rFont val="Times New Roman"/>
      </rPr>
      <t xml:space="preserve">WPH-N-W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) Dn50</t>
    </r>
  </si>
  <si>
    <r>
      <rPr>
        <b/>
        <sz val="10"/>
        <color rgb="FF000000"/>
        <rFont val="Times New Roman"/>
      </rPr>
      <t xml:space="preserve">WPH-W-I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, импульсный</t>
    </r>
    <r>
      <rPr>
        <sz val="10"/>
        <color rgb="FF000000"/>
        <rFont val="Times New Roman"/>
      </rPr>
      <t>) Dn50</t>
    </r>
  </si>
  <si>
    <r>
      <rPr>
        <b/>
        <sz val="10"/>
        <color rgb="FF000000"/>
        <rFont val="Times New Roman"/>
      </rPr>
      <t xml:space="preserve">WPH-N-K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) Dn65</t>
    </r>
  </si>
  <si>
    <r>
      <rPr>
        <b/>
        <sz val="10"/>
        <color rgb="FF000000"/>
        <rFont val="Times New Roman"/>
      </rPr>
      <t xml:space="preserve">WPH-K-I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, импульсный</t>
    </r>
    <r>
      <rPr>
        <sz val="10"/>
        <color rgb="FF000000"/>
        <rFont val="Times New Roman"/>
      </rPr>
      <t>) Dn65</t>
    </r>
  </si>
  <si>
    <r>
      <rPr>
        <b/>
        <sz val="10"/>
        <color rgb="FF000000"/>
        <rFont val="Times New Roman"/>
      </rPr>
      <t xml:space="preserve">WPH-N-W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) Dn65</t>
    </r>
  </si>
  <si>
    <r>
      <rPr>
        <b/>
        <sz val="10"/>
        <color rgb="FF000000"/>
        <rFont val="Times New Roman"/>
      </rPr>
      <t xml:space="preserve">WPH-W-I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, импульсный</t>
    </r>
    <r>
      <rPr>
        <sz val="10"/>
        <color rgb="FF000000"/>
        <rFont val="Times New Roman"/>
      </rPr>
      <t>) Dn65</t>
    </r>
  </si>
  <si>
    <r>
      <rPr>
        <b/>
        <sz val="10"/>
        <color rgb="FF000000"/>
        <rFont val="Times New Roman"/>
      </rPr>
      <t xml:space="preserve">WPH-N-K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) Dn80</t>
    </r>
  </si>
  <si>
    <r>
      <rPr>
        <b/>
        <sz val="10"/>
        <color rgb="FF000000"/>
        <rFont val="Times New Roman"/>
      </rPr>
      <t xml:space="preserve">WPH-K-I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, импульсный</t>
    </r>
    <r>
      <rPr>
        <sz val="10"/>
        <color rgb="FF000000"/>
        <rFont val="Times New Roman"/>
      </rPr>
      <t>) Dn80</t>
    </r>
  </si>
  <si>
    <r>
      <rPr>
        <b/>
        <sz val="10"/>
        <color rgb="FF000000"/>
        <rFont val="Times New Roman"/>
      </rPr>
      <t xml:space="preserve">WPH-N-W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) Dn80</t>
    </r>
  </si>
  <si>
    <r>
      <rPr>
        <b/>
        <sz val="10"/>
        <color rgb="FF000000"/>
        <rFont val="Times New Roman"/>
      </rPr>
      <t xml:space="preserve">WPH-W-I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, импульсный</t>
    </r>
    <r>
      <rPr>
        <sz val="10"/>
        <color rgb="FF000000"/>
        <rFont val="Times New Roman"/>
      </rPr>
      <t>) Dn80</t>
    </r>
  </si>
  <si>
    <r>
      <rPr>
        <b/>
        <sz val="10"/>
        <color rgb="FF000000"/>
        <rFont val="Times New Roman"/>
      </rPr>
      <t xml:space="preserve">WPH-N-K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) Dn100</t>
    </r>
  </si>
  <si>
    <r>
      <rPr>
        <b/>
        <sz val="10"/>
        <color rgb="FF000000"/>
        <rFont val="Times New Roman"/>
      </rPr>
      <t xml:space="preserve">WPH-K-I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, импульсный</t>
    </r>
    <r>
      <rPr>
        <sz val="10"/>
        <color rgb="FF000000"/>
        <rFont val="Times New Roman"/>
      </rPr>
      <t>) Dn100</t>
    </r>
  </si>
  <si>
    <r>
      <rPr>
        <b/>
        <sz val="10"/>
        <color rgb="FF000000"/>
        <rFont val="Times New Roman"/>
      </rPr>
      <t xml:space="preserve">WPH-N-W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) Dn100</t>
    </r>
  </si>
  <si>
    <r>
      <rPr>
        <b/>
        <sz val="10"/>
        <color rgb="FF000000"/>
        <rFont val="Times New Roman"/>
      </rPr>
      <t xml:space="preserve">WPH-W-I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, импульсный</t>
    </r>
    <r>
      <rPr>
        <sz val="10"/>
        <color rgb="FF000000"/>
        <rFont val="Times New Roman"/>
      </rPr>
      <t>) Dn100</t>
    </r>
  </si>
  <si>
    <r>
      <rPr>
        <b/>
        <sz val="10"/>
        <color rgb="FF000000"/>
        <rFont val="Times New Roman"/>
      </rPr>
      <t xml:space="preserve">WPH-N-K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) Dn125</t>
    </r>
  </si>
  <si>
    <r>
      <rPr>
        <b/>
        <sz val="10"/>
        <color rgb="FF000000"/>
        <rFont val="Times New Roman"/>
      </rPr>
      <t xml:space="preserve">WPH-K-I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, импульсный</t>
    </r>
    <r>
      <rPr>
        <sz val="10"/>
        <color rgb="FF000000"/>
        <rFont val="Times New Roman"/>
      </rPr>
      <t>) Dn125</t>
    </r>
  </si>
  <si>
    <r>
      <rPr>
        <b/>
        <sz val="10"/>
        <color rgb="FF000000"/>
        <rFont val="Times New Roman"/>
      </rPr>
      <t xml:space="preserve">WPH-N-W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) Dn125</t>
    </r>
  </si>
  <si>
    <r>
      <rPr>
        <b/>
        <sz val="10"/>
        <color rgb="FF000000"/>
        <rFont val="Times New Roman"/>
      </rPr>
      <t xml:space="preserve">WPH-W-I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, импульсный</t>
    </r>
    <r>
      <rPr>
        <sz val="10"/>
        <color rgb="FF000000"/>
        <rFont val="Times New Roman"/>
      </rPr>
      <t>) Dn125</t>
    </r>
  </si>
  <si>
    <r>
      <rPr>
        <b/>
        <sz val="10"/>
        <color rgb="FF000000"/>
        <rFont val="Times New Roman"/>
      </rPr>
      <t xml:space="preserve">WPH-N-K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) Dn150</t>
    </r>
  </si>
  <si>
    <r>
      <rPr>
        <b/>
        <sz val="10"/>
        <color rgb="FF000000"/>
        <rFont val="Times New Roman"/>
      </rPr>
      <t xml:space="preserve">WPH-K-I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, импульсный</t>
    </r>
    <r>
      <rPr>
        <sz val="10"/>
        <color rgb="FF000000"/>
        <rFont val="Times New Roman"/>
      </rPr>
      <t>) Dn150</t>
    </r>
  </si>
  <si>
    <r>
      <rPr>
        <b/>
        <sz val="10"/>
        <color rgb="FF000000"/>
        <rFont val="Times New Roman"/>
      </rPr>
      <t xml:space="preserve">WPH-N-W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) Dn150</t>
    </r>
  </si>
  <si>
    <r>
      <rPr>
        <b/>
        <sz val="10"/>
        <color rgb="FF000000"/>
        <rFont val="Times New Roman"/>
      </rPr>
      <t xml:space="preserve">WPH-W-I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, импульсный</t>
    </r>
    <r>
      <rPr>
        <sz val="10"/>
        <color rgb="FF000000"/>
        <rFont val="Times New Roman"/>
      </rPr>
      <t>) Dn150</t>
    </r>
  </si>
  <si>
    <r>
      <rPr>
        <b/>
        <sz val="10"/>
        <color rgb="FF000000"/>
        <rFont val="Times New Roman"/>
      </rPr>
      <t xml:space="preserve">WPH-N-K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) Dn200</t>
    </r>
  </si>
  <si>
    <r>
      <rPr>
        <b/>
        <sz val="10"/>
        <color rgb="FF000000"/>
        <rFont val="Times New Roman"/>
      </rPr>
      <t xml:space="preserve">WPH-K-I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, импульсный</t>
    </r>
    <r>
      <rPr>
        <sz val="10"/>
        <color rgb="FF000000"/>
        <rFont val="Times New Roman"/>
      </rPr>
      <t>) Dn200</t>
    </r>
  </si>
  <si>
    <r>
      <rPr>
        <b/>
        <sz val="10"/>
        <color rgb="FF000000"/>
        <rFont val="Times New Roman"/>
      </rPr>
      <t xml:space="preserve">WPH-N-W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) Dn200</t>
    </r>
  </si>
  <si>
    <t>по запросу</t>
  </si>
  <si>
    <r>
      <rPr>
        <b/>
        <sz val="10"/>
        <color rgb="FF000000"/>
        <rFont val="Times New Roman"/>
      </rPr>
      <t xml:space="preserve">WPH-W-I </t>
    </r>
    <r>
      <rPr>
        <sz val="10"/>
        <color rgb="FF000000"/>
        <rFont val="Times New Roman"/>
      </rPr>
      <t>(</t>
    </r>
    <r>
      <rPr>
        <sz val="10"/>
        <color rgb="FFFF0000"/>
        <rFont val="Times New Roman"/>
      </rPr>
      <t>гор.вода</t>
    </r>
    <r>
      <rPr>
        <sz val="10"/>
        <color rgb="FF000000"/>
        <rFont val="Times New Roman"/>
      </rPr>
      <t>, импульсный</t>
    </r>
    <r>
      <rPr>
        <sz val="10"/>
        <color rgb="FF000000"/>
        <rFont val="Times New Roman"/>
      </rPr>
      <t>) Dn200</t>
    </r>
  </si>
  <si>
    <r>
      <rPr>
        <b/>
        <sz val="10"/>
        <color rgb="FF000000"/>
        <rFont val="Times New Roman"/>
      </rPr>
      <t xml:space="preserve">WPH-N-K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) Dn250</t>
    </r>
  </si>
  <si>
    <t>WPH-N-K (хол.вода) Ds300</t>
  </si>
  <si>
    <r>
      <rPr>
        <b/>
        <sz val="10"/>
        <color rgb="FF000000"/>
        <rFont val="Times New Roman"/>
      </rPr>
      <t xml:space="preserve">WPH-N-K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) Dn400</t>
    </r>
  </si>
  <si>
    <r>
      <rPr>
        <b/>
        <sz val="10"/>
        <color rgb="FF000000"/>
        <rFont val="Times New Roman"/>
      </rPr>
      <t xml:space="preserve">WPH-N-K </t>
    </r>
    <r>
      <rPr>
        <sz val="10"/>
        <color rgb="FF000000"/>
        <rFont val="Times New Roman"/>
      </rPr>
      <t>(</t>
    </r>
    <r>
      <rPr>
        <sz val="10"/>
        <color rgb="FF00B0F0"/>
        <rFont val="Times New Roman"/>
      </rPr>
      <t>хол.вода</t>
    </r>
    <r>
      <rPr>
        <sz val="10"/>
        <color rgb="FF000000"/>
        <rFont val="Times New Roman"/>
      </rPr>
      <t>) Dn500</t>
    </r>
  </si>
  <si>
    <t>Счетчики тепла ZENNER (Германия)</t>
  </si>
  <si>
    <t>Квартирные составные теплосчетчики Multidata S1-1 Zelsius (Цельсиус) резьбовые (без штуцеров)</t>
  </si>
  <si>
    <r>
      <rPr>
        <sz val="9"/>
        <color rgb="FF000000"/>
        <rFont val="Times New Roman"/>
      </rPr>
      <t xml:space="preserve">Выч. </t>
    </r>
    <r>
      <rPr>
        <b/>
        <sz val="10"/>
        <color rgb="FF000000"/>
        <rFont val="Times New Roman"/>
      </rPr>
      <t>Multidata S1-1</t>
    </r>
    <r>
      <rPr>
        <sz val="10"/>
        <color rgb="FF000000"/>
        <rFont val="Times New Roman"/>
      </rPr>
      <t xml:space="preserve"> </t>
    </r>
    <r>
      <rPr>
        <b/>
        <sz val="10"/>
        <color rgb="FF000000"/>
        <rFont val="Times New Roman"/>
      </rPr>
      <t>CMF</t>
    </r>
    <r>
      <rPr>
        <sz val="10"/>
        <color rgb="FF000000"/>
        <rFont val="Times New Roman"/>
      </rPr>
      <t xml:space="preserve"> Dn15, МБ, Qn0.6, ПТ(под. трубопр.)</t>
    </r>
  </si>
  <si>
    <r>
      <rPr>
        <sz val="9"/>
        <color rgb="FF000000"/>
        <rFont val="Times New Roman"/>
      </rPr>
      <t xml:space="preserve">Выч. </t>
    </r>
    <r>
      <rPr>
        <b/>
        <sz val="10"/>
        <color rgb="FF000000"/>
        <rFont val="Times New Roman"/>
      </rPr>
      <t>Multidata S1-1 CMF</t>
    </r>
    <r>
      <rPr>
        <sz val="10"/>
        <color rgb="FF000000"/>
        <rFont val="Times New Roman"/>
      </rPr>
      <t xml:space="preserve"> Dn15, МБ, Qn0.6, ОТ (обр. труб.)</t>
    </r>
  </si>
  <si>
    <r>
      <rPr>
        <sz val="9"/>
        <color rgb="FF000000"/>
        <rFont val="Times New Roman"/>
      </rPr>
      <t xml:space="preserve">Выч. </t>
    </r>
    <r>
      <rPr>
        <b/>
        <sz val="10"/>
        <color rgb="FF000000"/>
        <rFont val="Times New Roman"/>
      </rPr>
      <t>Multidata S1-1 CMF</t>
    </r>
    <r>
      <rPr>
        <sz val="10"/>
        <color rgb="FF000000"/>
        <rFont val="Times New Roman"/>
      </rPr>
      <t xml:space="preserve"> Dn15, МБ, Qn0.6, ПТ, ИМПУЛЬС</t>
    </r>
  </si>
  <si>
    <r>
      <rPr>
        <sz val="9"/>
        <color rgb="FF000000"/>
        <rFont val="Times New Roman"/>
      </rPr>
      <t xml:space="preserve">Выч. </t>
    </r>
    <r>
      <rPr>
        <b/>
        <sz val="10"/>
        <color rgb="FF000000"/>
        <rFont val="Times New Roman"/>
      </rPr>
      <t>Multidata S1-1 CMF</t>
    </r>
    <r>
      <rPr>
        <sz val="10"/>
        <color rgb="FF000000"/>
        <rFont val="Times New Roman"/>
      </rPr>
      <t xml:space="preserve"> Dn15, МБ, Qn0.6, ОТ, ИМПУЛЬС</t>
    </r>
  </si>
  <si>
    <r>
      <rPr>
        <sz val="9"/>
        <color rgb="FF000000"/>
        <rFont val="Times New Roman"/>
      </rPr>
      <t xml:space="preserve">Выч. </t>
    </r>
    <r>
      <rPr>
        <b/>
        <sz val="10"/>
        <color rgb="FF000000"/>
        <rFont val="Times New Roman"/>
      </rPr>
      <t>Multidata S1-1 CMF</t>
    </r>
    <r>
      <rPr>
        <sz val="10"/>
        <color rgb="FF000000"/>
        <rFont val="Times New Roman"/>
      </rPr>
      <t xml:space="preserve"> Dn15, МБ, Qn0.6, ПТ, ИМП + M-BUS</t>
    </r>
  </si>
  <si>
    <r>
      <rPr>
        <sz val="9"/>
        <color rgb="FF000000"/>
        <rFont val="Times New Roman"/>
      </rPr>
      <t xml:space="preserve">Выч. </t>
    </r>
    <r>
      <rPr>
        <b/>
        <sz val="10"/>
        <color rgb="FF000000"/>
        <rFont val="Times New Roman"/>
      </rPr>
      <t xml:space="preserve">Multidata S1-1 CMF </t>
    </r>
    <r>
      <rPr>
        <sz val="10"/>
        <color rgb="FF000000"/>
        <rFont val="Times New Roman"/>
      </rPr>
      <t>Dn15, МБ, Qn0.6, ОТ, ИМП + M-BUS</t>
    </r>
  </si>
  <si>
    <r>
      <rPr>
        <sz val="9"/>
        <color rgb="FF000000"/>
        <rFont val="Times New Roman"/>
      </rPr>
      <t xml:space="preserve">Выч. </t>
    </r>
    <r>
      <rPr>
        <b/>
        <sz val="10"/>
        <color rgb="FF000000"/>
        <rFont val="Times New Roman"/>
      </rPr>
      <t>Multidata S1-1 CMF</t>
    </r>
    <r>
      <rPr>
        <sz val="10"/>
        <color rgb="FF000000"/>
        <rFont val="Times New Roman"/>
      </rPr>
      <t xml:space="preserve"> Dn15, МБ, Qn1.5, ПТ(под. трубопр.)</t>
    </r>
  </si>
  <si>
    <r>
      <rPr>
        <sz val="9"/>
        <color rgb="FF000000"/>
        <rFont val="Times New Roman"/>
      </rPr>
      <t xml:space="preserve">Выч. </t>
    </r>
    <r>
      <rPr>
        <b/>
        <sz val="10"/>
        <color rgb="FF000000"/>
        <rFont val="Times New Roman"/>
      </rPr>
      <t>Multidata S1-1 CMF</t>
    </r>
    <r>
      <rPr>
        <sz val="10"/>
        <color rgb="FF000000"/>
        <rFont val="Times New Roman"/>
      </rPr>
      <t xml:space="preserve"> Dn15, МБ, Qn1.5, ОТ(обр. трубопр.)</t>
    </r>
  </si>
  <si>
    <r>
      <rPr>
        <sz val="9"/>
        <color rgb="FF000000"/>
        <rFont val="Times New Roman"/>
      </rPr>
      <t xml:space="preserve">Выч. </t>
    </r>
    <r>
      <rPr>
        <b/>
        <sz val="10"/>
        <color rgb="FF000000"/>
        <rFont val="Times New Roman"/>
      </rPr>
      <t>Multidata S1-1 CMF</t>
    </r>
    <r>
      <rPr>
        <sz val="10"/>
        <color rgb="FF000000"/>
        <rFont val="Times New Roman"/>
      </rPr>
      <t xml:space="preserve"> Dn15, МБ, Qn1.5, ПТ, ИМПУЛЬС</t>
    </r>
  </si>
  <si>
    <r>
      <rPr>
        <sz val="9"/>
        <color rgb="FF000000"/>
        <rFont val="Times New Roman"/>
      </rPr>
      <t>Выч.</t>
    </r>
    <r>
      <rPr>
        <b/>
        <sz val="10"/>
        <color rgb="FF000000"/>
        <rFont val="Times New Roman"/>
      </rPr>
      <t xml:space="preserve"> Multidata S1-1 CMF</t>
    </r>
    <r>
      <rPr>
        <sz val="10"/>
        <color rgb="FF000000"/>
        <rFont val="Times New Roman"/>
      </rPr>
      <t xml:space="preserve"> Dn15, МБ, Qn1.5, ОТ, ИМПУЛЬС</t>
    </r>
  </si>
  <si>
    <r>
      <rPr>
        <sz val="9"/>
        <color rgb="FF000000"/>
        <rFont val="Times New Roman"/>
      </rPr>
      <t xml:space="preserve">Выч. </t>
    </r>
    <r>
      <rPr>
        <b/>
        <sz val="10"/>
        <color rgb="FF000000"/>
        <rFont val="Times New Roman"/>
      </rPr>
      <t>Multidata S1-1 CMF</t>
    </r>
    <r>
      <rPr>
        <sz val="10"/>
        <color rgb="FF000000"/>
        <rFont val="Times New Roman"/>
      </rPr>
      <t xml:space="preserve"> Dn15, МБ, Qn1.5, ПТ, ИМП + M-BUS</t>
    </r>
  </si>
  <si>
    <r>
      <rPr>
        <sz val="9"/>
        <color rgb="FF000000"/>
        <rFont val="Times New Roman"/>
      </rPr>
      <t xml:space="preserve">Выч. </t>
    </r>
    <r>
      <rPr>
        <b/>
        <sz val="10"/>
        <color rgb="FF000000"/>
        <rFont val="Times New Roman"/>
      </rPr>
      <t>Multidata S1-1 CMF</t>
    </r>
    <r>
      <rPr>
        <sz val="10"/>
        <color rgb="FF000000"/>
        <rFont val="Times New Roman"/>
      </rPr>
      <t xml:space="preserve"> Dn15, МБ, Qn1.5, ОТ, ИМП + M-BUS</t>
    </r>
  </si>
  <si>
    <r>
      <rPr>
        <sz val="9"/>
        <color rgb="FF000000"/>
        <rFont val="Times New Roman"/>
      </rPr>
      <t xml:space="preserve">Выч. </t>
    </r>
    <r>
      <rPr>
        <b/>
        <sz val="10"/>
        <color rgb="FF000000"/>
        <rFont val="Times New Roman"/>
      </rPr>
      <t xml:space="preserve">Multidata S1-1 CMF </t>
    </r>
    <r>
      <rPr>
        <sz val="10"/>
        <color rgb="FF000000"/>
        <rFont val="Times New Roman"/>
      </rPr>
      <t>Dn20, МБ, Qn2.5, ПТ(под. труб.)</t>
    </r>
  </si>
  <si>
    <r>
      <rPr>
        <sz val="9"/>
        <color rgb="FF000000"/>
        <rFont val="Times New Roman"/>
      </rPr>
      <t xml:space="preserve">Выч. </t>
    </r>
    <r>
      <rPr>
        <b/>
        <sz val="10"/>
        <color rgb="FF000000"/>
        <rFont val="Times New Roman"/>
      </rPr>
      <t>Multidata S1-1</t>
    </r>
    <r>
      <rPr>
        <sz val="10"/>
        <color rgb="FF000000"/>
        <rFont val="Times New Roman"/>
      </rPr>
      <t xml:space="preserve"> </t>
    </r>
    <r>
      <rPr>
        <b/>
        <sz val="10"/>
        <color rgb="FF000000"/>
        <rFont val="Times New Roman"/>
      </rPr>
      <t>CMF</t>
    </r>
    <r>
      <rPr>
        <sz val="10"/>
        <color rgb="FF000000"/>
        <rFont val="Times New Roman"/>
      </rPr>
      <t xml:space="preserve"> Dn20, МБ, Qn2.5, ОТ(обр. труб.)</t>
    </r>
  </si>
  <si>
    <r>
      <rPr>
        <sz val="9"/>
        <color rgb="FF000000"/>
        <rFont val="Times New Roman"/>
      </rPr>
      <t xml:space="preserve">Выч. </t>
    </r>
    <r>
      <rPr>
        <b/>
        <sz val="10"/>
        <color rgb="FF000000"/>
        <rFont val="Times New Roman"/>
      </rPr>
      <t>Multidata S1-1 CMF</t>
    </r>
    <r>
      <rPr>
        <sz val="10"/>
        <color rgb="FF000000"/>
        <rFont val="Times New Roman"/>
      </rPr>
      <t xml:space="preserve"> Dn20, МБ, Qn2.5, ПТ, ИМПУЛЬС</t>
    </r>
  </si>
  <si>
    <r>
      <rPr>
        <sz val="9"/>
        <color rgb="FF000000"/>
        <rFont val="Times New Roman"/>
      </rPr>
      <t xml:space="preserve">Выч. </t>
    </r>
    <r>
      <rPr>
        <b/>
        <sz val="10"/>
        <color rgb="FF000000"/>
        <rFont val="Times New Roman"/>
      </rPr>
      <t>Multidata S1-1 CMF</t>
    </r>
    <r>
      <rPr>
        <sz val="10"/>
        <color rgb="FF000000"/>
        <rFont val="Times New Roman"/>
      </rPr>
      <t xml:space="preserve"> Dn20, МБ, Qn2.5, ОТ, ИМПУЛЬС</t>
    </r>
  </si>
  <si>
    <r>
      <rPr>
        <sz val="9"/>
        <color rgb="FF000000"/>
        <rFont val="Times New Roman"/>
      </rPr>
      <t xml:space="preserve">Выч. </t>
    </r>
    <r>
      <rPr>
        <b/>
        <sz val="10"/>
        <color rgb="FF000000"/>
        <rFont val="Times New Roman"/>
      </rPr>
      <t>Multidata S1-1 CMF</t>
    </r>
    <r>
      <rPr>
        <sz val="10"/>
        <color rgb="FF000000"/>
        <rFont val="Times New Roman"/>
      </rPr>
      <t xml:space="preserve"> Dn20, МБ, Qn2.5, ПТ, ИМП + M-BUS</t>
    </r>
  </si>
  <si>
    <r>
      <rPr>
        <sz val="9"/>
        <color rgb="FF000000"/>
        <rFont val="Times New Roman"/>
      </rPr>
      <t xml:space="preserve">Выч. </t>
    </r>
    <r>
      <rPr>
        <b/>
        <sz val="10"/>
        <color rgb="FF000000"/>
        <rFont val="Times New Roman"/>
      </rPr>
      <t>Multidata S1-1 CMF</t>
    </r>
    <r>
      <rPr>
        <sz val="10"/>
        <color rgb="FF000000"/>
        <rFont val="Times New Roman"/>
      </rPr>
      <t xml:space="preserve"> Dn20, МБ, Qn2.5, ОТ, ИМП + M-BUS</t>
    </r>
  </si>
  <si>
    <r>
      <rPr>
        <sz val="9"/>
        <color rgb="FF000000"/>
        <rFont val="Times New Roman"/>
      </rPr>
      <t xml:space="preserve">Т/сч. </t>
    </r>
    <r>
      <rPr>
        <b/>
        <sz val="10"/>
        <color rgb="FF000000"/>
        <rFont val="Times New Roman"/>
      </rPr>
      <t>Multidata S1-1 ISF</t>
    </r>
    <r>
      <rPr>
        <sz val="10"/>
        <color rgb="FF000000"/>
        <rFont val="Times New Roman"/>
      </rPr>
      <t xml:space="preserve"> Dn15, МБ, Qn0.6, ПТ(под. трубопр.)</t>
    </r>
  </si>
  <si>
    <r>
      <rPr>
        <sz val="9"/>
        <color rgb="FF000000"/>
        <rFont val="Times New Roman"/>
      </rPr>
      <t xml:space="preserve">Т/сч. </t>
    </r>
    <r>
      <rPr>
        <b/>
        <sz val="10"/>
        <color rgb="FF000000"/>
        <rFont val="Times New Roman"/>
      </rPr>
      <t>Multidata S1-1 ISF</t>
    </r>
    <r>
      <rPr>
        <sz val="10"/>
        <color rgb="FF000000"/>
        <rFont val="Times New Roman"/>
      </rPr>
      <t xml:space="preserve"> Dn15, МБ, Qn0.6, ОТ (обр. труб.)</t>
    </r>
  </si>
  <si>
    <r>
      <rPr>
        <sz val="9"/>
        <color rgb="FF000000"/>
        <rFont val="Times New Roman"/>
      </rPr>
      <t xml:space="preserve">Т/сч. </t>
    </r>
    <r>
      <rPr>
        <b/>
        <sz val="10"/>
        <color rgb="FF000000"/>
        <rFont val="Times New Roman"/>
      </rPr>
      <t>Multidata S1-1 ISF</t>
    </r>
    <r>
      <rPr>
        <sz val="10"/>
        <color rgb="FF000000"/>
        <rFont val="Times New Roman"/>
      </rPr>
      <t xml:space="preserve"> Dn15, МБ, Qn0.6, ПТ, ИМПУЛЬС</t>
    </r>
  </si>
  <si>
    <r>
      <rPr>
        <sz val="9"/>
        <color rgb="FF000000"/>
        <rFont val="Times New Roman"/>
      </rPr>
      <t xml:space="preserve">Т/сч. </t>
    </r>
    <r>
      <rPr>
        <b/>
        <sz val="10"/>
        <color rgb="FF000000"/>
        <rFont val="Times New Roman"/>
      </rPr>
      <t>Multidata S1-1 ISF</t>
    </r>
    <r>
      <rPr>
        <sz val="10"/>
        <color rgb="FF000000"/>
        <rFont val="Times New Roman"/>
      </rPr>
      <t xml:space="preserve"> Dn15, МБ, Qn0.6, ОТ, ИМПУЛЬС</t>
    </r>
  </si>
  <si>
    <r>
      <rPr>
        <sz val="9"/>
        <color rgb="FF000000"/>
        <rFont val="Times New Roman"/>
      </rPr>
      <t xml:space="preserve">Т/сч. </t>
    </r>
    <r>
      <rPr>
        <b/>
        <sz val="10"/>
        <color rgb="FF000000"/>
        <rFont val="Times New Roman"/>
      </rPr>
      <t>Multidata S1-1 ISF</t>
    </r>
    <r>
      <rPr>
        <sz val="10"/>
        <color rgb="FF000000"/>
        <rFont val="Times New Roman"/>
      </rPr>
      <t xml:space="preserve"> Dn15, МБ, Qn0.6, ПТ, ИМП + M-BUS</t>
    </r>
  </si>
  <si>
    <r>
      <rPr>
        <sz val="9"/>
        <color rgb="FF000000"/>
        <rFont val="Times New Roman"/>
      </rPr>
      <t xml:space="preserve">Т/сч. </t>
    </r>
    <r>
      <rPr>
        <b/>
        <sz val="10"/>
        <color rgb="FF000000"/>
        <rFont val="Times New Roman"/>
      </rPr>
      <t xml:space="preserve">Multidata S1-1 ISF </t>
    </r>
    <r>
      <rPr>
        <sz val="10"/>
        <color rgb="FF000000"/>
        <rFont val="Times New Roman"/>
      </rPr>
      <t>Dn15, МБ, Qn0.6, ОТ, ИМП + M-BUS</t>
    </r>
  </si>
  <si>
    <r>
      <rPr>
        <sz val="9"/>
        <color rgb="FF000000"/>
        <rFont val="Times New Roman"/>
      </rPr>
      <t xml:space="preserve">Т/сч. </t>
    </r>
    <r>
      <rPr>
        <b/>
        <sz val="10"/>
        <color rgb="FF000000"/>
        <rFont val="Times New Roman"/>
      </rPr>
      <t>Multidata S1-1 ISF</t>
    </r>
    <r>
      <rPr>
        <sz val="10"/>
        <color rgb="FF000000"/>
        <rFont val="Times New Roman"/>
      </rPr>
      <t xml:space="preserve"> Dn15, МБ, Qn1.5, ПТ(под. трубопр.)</t>
    </r>
  </si>
  <si>
    <r>
      <rPr>
        <sz val="9"/>
        <color rgb="FF000000"/>
        <rFont val="Times New Roman"/>
      </rPr>
      <t xml:space="preserve">Т/сч. </t>
    </r>
    <r>
      <rPr>
        <b/>
        <sz val="10"/>
        <color rgb="FF000000"/>
        <rFont val="Times New Roman"/>
      </rPr>
      <t>Multidata S1-1 ISF</t>
    </r>
    <r>
      <rPr>
        <sz val="10"/>
        <color rgb="FF000000"/>
        <rFont val="Times New Roman"/>
      </rPr>
      <t xml:space="preserve"> Dn15, МБ, Qn1.5, ОТ(обр. трубопр.)</t>
    </r>
  </si>
  <si>
    <r>
      <rPr>
        <sz val="9"/>
        <color rgb="FF000000"/>
        <rFont val="Times New Roman"/>
      </rPr>
      <t xml:space="preserve">Т/сч. </t>
    </r>
    <r>
      <rPr>
        <b/>
        <sz val="10"/>
        <color rgb="FF000000"/>
        <rFont val="Times New Roman"/>
      </rPr>
      <t>Multidata S1-1 ISF</t>
    </r>
    <r>
      <rPr>
        <sz val="10"/>
        <color rgb="FF000000"/>
        <rFont val="Times New Roman"/>
      </rPr>
      <t xml:space="preserve"> Dn15, МБ, Qn1.5, ПТ, ИМПУЛЬС</t>
    </r>
  </si>
  <si>
    <r>
      <rPr>
        <sz val="9"/>
        <color rgb="FF000000"/>
        <rFont val="Times New Roman"/>
      </rPr>
      <t xml:space="preserve">Т/сч. </t>
    </r>
    <r>
      <rPr>
        <b/>
        <sz val="10"/>
        <color rgb="FF000000"/>
        <rFont val="Times New Roman"/>
      </rPr>
      <t>Multidata S1-1 ISF</t>
    </r>
    <r>
      <rPr>
        <sz val="10"/>
        <color rgb="FF000000"/>
        <rFont val="Times New Roman"/>
      </rPr>
      <t xml:space="preserve"> Dn15, МБ, Qn1.5, ОТ, ИМПУЛЬС</t>
    </r>
  </si>
  <si>
    <r>
      <rPr>
        <sz val="9"/>
        <color rgb="FF000000"/>
        <rFont val="Times New Roman"/>
      </rPr>
      <t xml:space="preserve">Т/сч. </t>
    </r>
    <r>
      <rPr>
        <b/>
        <sz val="10"/>
        <color rgb="FF000000"/>
        <rFont val="Times New Roman"/>
      </rPr>
      <t>Multidata S1-1 ISF</t>
    </r>
    <r>
      <rPr>
        <sz val="10"/>
        <color rgb="FF000000"/>
        <rFont val="Times New Roman"/>
      </rPr>
      <t xml:space="preserve"> Dn15, МБ, Qn1.5, ПТ, ИМП + M-BUS</t>
    </r>
  </si>
  <si>
    <r>
      <rPr>
        <sz val="9"/>
        <color rgb="FF000000"/>
        <rFont val="Times New Roman"/>
      </rPr>
      <t xml:space="preserve">Т/сч. </t>
    </r>
    <r>
      <rPr>
        <b/>
        <sz val="10"/>
        <color rgb="FF000000"/>
        <rFont val="Times New Roman"/>
      </rPr>
      <t>Multidata S1-1 ISF</t>
    </r>
    <r>
      <rPr>
        <sz val="10"/>
        <color rgb="FF000000"/>
        <rFont val="Times New Roman"/>
      </rPr>
      <t xml:space="preserve"> Dn15, МБ, Qn1.5, ОТ, ИМП + M-BUS</t>
    </r>
  </si>
  <si>
    <r>
      <rPr>
        <sz val="9"/>
        <color rgb="FF000000"/>
        <rFont val="Times New Roman"/>
      </rPr>
      <t xml:space="preserve">Т/сч. </t>
    </r>
    <r>
      <rPr>
        <b/>
        <sz val="10"/>
        <color rgb="FF000000"/>
        <rFont val="Times New Roman"/>
      </rPr>
      <t>Multidata S1-1 ISF</t>
    </r>
    <r>
      <rPr>
        <sz val="10"/>
        <color rgb="FF000000"/>
        <rFont val="Times New Roman"/>
      </rPr>
      <t xml:space="preserve"> Dn20, МБ, Qn2.5, ПТ(под. труб.)</t>
    </r>
  </si>
  <si>
    <r>
      <rPr>
        <sz val="9"/>
        <color rgb="FF000000"/>
        <rFont val="Times New Roman"/>
      </rPr>
      <t xml:space="preserve">Т/сч. </t>
    </r>
    <r>
      <rPr>
        <b/>
        <sz val="10"/>
        <color rgb="FF000000"/>
        <rFont val="Times New Roman"/>
      </rPr>
      <t>Multidata S1-1 ISF</t>
    </r>
    <r>
      <rPr>
        <sz val="10"/>
        <color rgb="FF000000"/>
        <rFont val="Times New Roman"/>
      </rPr>
      <t xml:space="preserve"> Dn20, МБ, Qn2.5, ОТ(обр. труб.)</t>
    </r>
  </si>
  <si>
    <r>
      <rPr>
        <sz val="9"/>
        <color rgb="FF000000"/>
        <rFont val="Times New Roman"/>
      </rPr>
      <t xml:space="preserve">Т/сч. </t>
    </r>
    <r>
      <rPr>
        <b/>
        <sz val="10"/>
        <color rgb="FF000000"/>
        <rFont val="Times New Roman"/>
      </rPr>
      <t>Multidata S1-1 ISF</t>
    </r>
    <r>
      <rPr>
        <sz val="10"/>
        <color rgb="FF000000"/>
        <rFont val="Times New Roman"/>
      </rPr>
      <t xml:space="preserve"> Dn20, МБ, Qn2.5, ПТ, ИМПУЛЬС</t>
    </r>
  </si>
  <si>
    <r>
      <rPr>
        <sz val="9"/>
        <color rgb="FF000000"/>
        <rFont val="Times New Roman"/>
      </rPr>
      <t xml:space="preserve">Т/сч. </t>
    </r>
    <r>
      <rPr>
        <b/>
        <sz val="10"/>
        <color rgb="FF000000"/>
        <rFont val="Times New Roman"/>
      </rPr>
      <t>Multidata S1-1 ISF</t>
    </r>
    <r>
      <rPr>
        <sz val="10"/>
        <color rgb="FF000000"/>
        <rFont val="Times New Roman"/>
      </rPr>
      <t xml:space="preserve"> Dn20, МБ, Qn2.5, ОТ, ИМПУЛЬС</t>
    </r>
  </si>
  <si>
    <r>
      <rPr>
        <sz val="9"/>
        <color rgb="FF000000"/>
        <rFont val="Times New Roman"/>
      </rPr>
      <t xml:space="preserve">Т/сч. </t>
    </r>
    <r>
      <rPr>
        <b/>
        <sz val="10"/>
        <color rgb="FF000000"/>
        <rFont val="Times New Roman"/>
      </rPr>
      <t>Multidata S1-1 ISF</t>
    </r>
    <r>
      <rPr>
        <sz val="10"/>
        <color rgb="FF000000"/>
        <rFont val="Times New Roman"/>
      </rPr>
      <t xml:space="preserve"> Dn20, МБ, Qn2.5, ПТ, ИМП + M-BUS</t>
    </r>
  </si>
  <si>
    <r>
      <rPr>
        <sz val="9"/>
        <color rgb="FF000000"/>
        <rFont val="Times New Roman"/>
      </rPr>
      <t xml:space="preserve">Т/сч. </t>
    </r>
    <r>
      <rPr>
        <b/>
        <sz val="10"/>
        <color rgb="FF000000"/>
        <rFont val="Times New Roman"/>
      </rPr>
      <t>Multidata S1-1 ISF</t>
    </r>
    <r>
      <rPr>
        <sz val="10"/>
        <color rgb="FF000000"/>
        <rFont val="Times New Roman"/>
      </rPr>
      <t xml:space="preserve"> Dn20, МБ, Qn2.5, ОТ, ИМП + M-BUS</t>
    </r>
  </si>
  <si>
    <r>
      <rPr>
        <b/>
        <sz val="10"/>
        <color rgb="FF000000"/>
        <rFont val="Times New Roman"/>
      </rPr>
      <t>EAS</t>
    </r>
    <r>
      <rPr>
        <sz val="10"/>
        <color rgb="FF000000"/>
        <rFont val="Times New Roman"/>
      </rPr>
      <t xml:space="preserve"> Dn15 (Проточная часть) </t>
    </r>
  </si>
  <si>
    <r>
      <rPr>
        <b/>
        <sz val="10"/>
        <color rgb="FF000000"/>
        <rFont val="Times New Roman"/>
      </rPr>
      <t>EAS</t>
    </r>
    <r>
      <rPr>
        <sz val="10"/>
        <color rgb="FF000000"/>
        <rFont val="Times New Roman"/>
      </rPr>
      <t xml:space="preserve"> Dn20 (Проточная часть)</t>
    </r>
  </si>
  <si>
    <r>
      <rPr>
        <sz val="10"/>
        <color rgb="FF000000"/>
        <rFont val="Times New Roman"/>
      </rPr>
      <t xml:space="preserve">Технологическая </t>
    </r>
    <r>
      <rPr>
        <b/>
        <sz val="10"/>
        <color rgb="FF000000"/>
        <rFont val="Times New Roman"/>
      </rPr>
      <t>крышка</t>
    </r>
    <r>
      <rPr>
        <sz val="10"/>
        <color rgb="FF000000"/>
        <rFont val="Times New Roman"/>
      </rPr>
      <t xml:space="preserve"> для EAS</t>
    </r>
  </si>
  <si>
    <r>
      <rPr>
        <b/>
        <sz val="10"/>
        <color rgb="FF000000"/>
        <rFont val="Times New Roman"/>
      </rPr>
      <t>Кран</t>
    </r>
    <r>
      <rPr>
        <sz val="10"/>
        <color rgb="FF000000"/>
        <rFont val="Times New Roman"/>
      </rPr>
      <t xml:space="preserve"> шаровый латунный со штуцером для подкл. датчика темп. погружного типа для теплосчетчика Dn15 (1/2")</t>
    </r>
  </si>
  <si>
    <t>руб</t>
  </si>
  <si>
    <r>
      <rPr>
        <b/>
        <sz val="10"/>
        <color rgb="FF000000"/>
        <rFont val="Times New Roman"/>
      </rPr>
      <t>Кран</t>
    </r>
    <r>
      <rPr>
        <sz val="10"/>
        <color rgb="FF000000"/>
        <rFont val="Times New Roman"/>
      </rPr>
      <t xml:space="preserve"> шаровый латунный со штуцером для подкл. датчика темп. погружного типа для теплосчетчика  Dn20 (3/4")</t>
    </r>
  </si>
  <si>
    <r>
      <rPr>
        <b/>
        <sz val="10"/>
        <color rgb="FF000000"/>
        <rFont val="Times New Roman"/>
      </rPr>
      <t>Адаптер</t>
    </r>
    <r>
      <rPr>
        <sz val="10"/>
        <color rgb="FF000000"/>
        <rFont val="Times New Roman"/>
      </rPr>
      <t xml:space="preserve"> для подкл. датчика темп. от теплосчетчика к крану</t>
    </r>
  </si>
  <si>
    <t>Радиаторный распределитель стоимости потребленного тепла Minometer M7</t>
  </si>
  <si>
    <r>
      <rPr>
        <sz val="9"/>
        <color rgb="FF000000"/>
        <rFont val="Times New Roman"/>
      </rPr>
      <t xml:space="preserve">Радиаторный распределитель тепла </t>
    </r>
    <r>
      <rPr>
        <b/>
        <sz val="9"/>
        <color rgb="FF000000"/>
        <rFont val="Times New Roman"/>
      </rPr>
      <t>Minometer M7</t>
    </r>
  </si>
  <si>
    <r>
      <rPr>
        <sz val="9"/>
        <color rgb="FF000000"/>
        <rFont val="Times New Roman"/>
      </rPr>
      <t xml:space="preserve">Радиаторный распределитель тепла </t>
    </r>
    <r>
      <rPr>
        <b/>
        <sz val="9"/>
        <color rgb="FF000000"/>
        <rFont val="Times New Roman"/>
      </rPr>
      <t>Minometer M7</t>
    </r>
    <r>
      <rPr>
        <sz val="9"/>
        <color rgb="FF000000"/>
        <rFont val="Times New Roman"/>
      </rPr>
      <t xml:space="preserve"> Radio</t>
    </r>
  </si>
  <si>
    <t>Комплект крепления распред.тепла к батарее</t>
  </si>
  <si>
    <t>Присоединители для счетчиков/теплосчетчиков</t>
  </si>
  <si>
    <t xml:space="preserve">Штуцера резьбовые (комплект, 2шт.) Dn15 латунь </t>
  </si>
  <si>
    <t>Штуцера резьбовые (комплект, 2шт.) Dn15 латунь</t>
  </si>
  <si>
    <t>Штуцера резьбовые (комплект, 2шт.)  Dn20 латунь</t>
  </si>
  <si>
    <t xml:space="preserve">Штуцера резьбовые (комплект, 2шт.)  Dn25 латунь </t>
  </si>
  <si>
    <t>Штуцера резьбовые (комплект, 2шт.)  Dn25 латунь</t>
  </si>
  <si>
    <t xml:space="preserve">Штуцера резьбовые (комплект, 2шт.)  Dn 32 латунь </t>
  </si>
  <si>
    <t xml:space="preserve">Штуцера резьбовые (комплект, 2шт.)  Dn 40 латунь </t>
  </si>
  <si>
    <t>Штуцера резьбовые (комплект, 2шт.)  Ds32 латунь Zenner</t>
  </si>
  <si>
    <t>Штуцера резьбовые (комплект, 2шт.)  Dn40 латунь Zenner</t>
  </si>
  <si>
    <t>Штуцера резьбовые (комплект, 2шт.)  Dn50 латунь Zenner</t>
  </si>
  <si>
    <t>Фланцы резьбовые (комплект, 2шт.) Dn20</t>
  </si>
  <si>
    <t>Фланцы резьбовые (комплект, 2шт.)  Dn25</t>
  </si>
  <si>
    <t>Фланцы резьбовые (комплект, 2шт.)  Ds32</t>
  </si>
  <si>
    <t>Фланцы резьбовые (комплект, 2шт.)  Dn40</t>
  </si>
  <si>
    <t>Фланцы резьбовые (комплект, 2шт.)  Dn50</t>
  </si>
  <si>
    <t>Импульсные датчики</t>
  </si>
  <si>
    <t>Съемный датчик импульсов IG-T2R для крыльчатых счетчиков Zenner</t>
  </si>
  <si>
    <t>ET-, MT-</t>
  </si>
  <si>
    <t>Съемный датчик импульсов (геркон) для турбинных счетчиков Zenner</t>
  </si>
  <si>
    <t>W-</t>
  </si>
  <si>
    <t>Оборудование для дистанционного снятия показаний</t>
  </si>
  <si>
    <t>Радиомодуль Wi-Fi на 2 прибора (счетчик+архиватор)</t>
  </si>
  <si>
    <t>Репитер сигнала радиомодуля Wi-Fi (архиватор+сумматор)</t>
  </si>
  <si>
    <t>Ретранслятор GSM</t>
  </si>
  <si>
    <t>Точка доступа WalkBy</t>
  </si>
  <si>
    <t>Счетчики сточных вод (ирригационные) WI Вольтмана (Woltman) фланцевые</t>
  </si>
  <si>
    <r>
      <rPr>
        <b/>
        <sz val="10"/>
        <color rgb="FF000000"/>
        <rFont val="Times New Roman"/>
      </rPr>
      <t>WI-N</t>
    </r>
    <r>
      <rPr>
        <sz val="10"/>
        <color rgb="FF000000"/>
        <rFont val="Times New Roman"/>
      </rPr>
      <t xml:space="preserve"> Dn50</t>
    </r>
  </si>
  <si>
    <r>
      <rPr>
        <b/>
        <sz val="10"/>
        <color rgb="FF000000"/>
        <rFont val="Times New Roman"/>
      </rPr>
      <t xml:space="preserve">WI-I </t>
    </r>
    <r>
      <rPr>
        <sz val="10"/>
        <color rgb="FF000000"/>
        <rFont val="Times New Roman"/>
      </rPr>
      <t>(</t>
    </r>
    <r>
      <rPr>
        <sz val="10"/>
        <color rgb="FF000000"/>
        <rFont val="Times New Roman"/>
      </rPr>
      <t>импульсный</t>
    </r>
    <r>
      <rPr>
        <sz val="10"/>
        <color rgb="FF000000"/>
        <rFont val="Times New Roman"/>
      </rPr>
      <t>) Dn50</t>
    </r>
  </si>
  <si>
    <r>
      <rPr>
        <b/>
        <sz val="10"/>
        <color rgb="FF000000"/>
        <rFont val="Times New Roman"/>
      </rPr>
      <t xml:space="preserve">WI-N </t>
    </r>
    <r>
      <rPr>
        <sz val="10"/>
        <color rgb="FF000000"/>
        <rFont val="Times New Roman"/>
      </rPr>
      <t>Dn65</t>
    </r>
  </si>
  <si>
    <r>
      <rPr>
        <b/>
        <sz val="10"/>
        <color rgb="FF000000"/>
        <rFont val="Times New Roman"/>
      </rPr>
      <t xml:space="preserve">WI-I </t>
    </r>
    <r>
      <rPr>
        <sz val="10"/>
        <color rgb="FF000000"/>
        <rFont val="Times New Roman"/>
      </rPr>
      <t>(</t>
    </r>
    <r>
      <rPr>
        <sz val="10"/>
        <color rgb="FF000000"/>
        <rFont val="Times New Roman"/>
      </rPr>
      <t>импульсный</t>
    </r>
    <r>
      <rPr>
        <sz val="10"/>
        <color rgb="FF000000"/>
        <rFont val="Times New Roman"/>
      </rPr>
      <t>) Dn65</t>
    </r>
  </si>
  <si>
    <r>
      <rPr>
        <b/>
        <sz val="10"/>
        <color rgb="FF000000"/>
        <rFont val="Times New Roman"/>
      </rPr>
      <t xml:space="preserve">WI-N </t>
    </r>
    <r>
      <rPr>
        <sz val="10"/>
        <color rgb="FF000000"/>
        <rFont val="Times New Roman"/>
      </rPr>
      <t>Dn80</t>
    </r>
  </si>
  <si>
    <r>
      <rPr>
        <b/>
        <sz val="10"/>
        <color rgb="FF000000"/>
        <rFont val="Times New Roman"/>
      </rPr>
      <t xml:space="preserve">WI-I </t>
    </r>
    <r>
      <rPr>
        <sz val="10"/>
        <color rgb="FF000000"/>
        <rFont val="Times New Roman"/>
      </rPr>
      <t>(</t>
    </r>
    <r>
      <rPr>
        <sz val="10"/>
        <color rgb="FF000000"/>
        <rFont val="Times New Roman"/>
      </rPr>
      <t>импульсный</t>
    </r>
    <r>
      <rPr>
        <sz val="10"/>
        <color rgb="FF000000"/>
        <rFont val="Times New Roman"/>
      </rPr>
      <t>) Dn80</t>
    </r>
  </si>
  <si>
    <r>
      <rPr>
        <b/>
        <sz val="10"/>
        <color rgb="FF000000"/>
        <rFont val="Times New Roman"/>
      </rPr>
      <t xml:space="preserve">WI-N </t>
    </r>
    <r>
      <rPr>
        <sz val="10"/>
        <color rgb="FF000000"/>
        <rFont val="Times New Roman"/>
      </rPr>
      <t>Dn100</t>
    </r>
  </si>
  <si>
    <r>
      <rPr>
        <b/>
        <sz val="10"/>
        <color rgb="FF000000"/>
        <rFont val="Times New Roman"/>
      </rPr>
      <t xml:space="preserve">WI-I </t>
    </r>
    <r>
      <rPr>
        <sz val="10"/>
        <color rgb="FF000000"/>
        <rFont val="Times New Roman"/>
      </rPr>
      <t>(</t>
    </r>
    <r>
      <rPr>
        <sz val="10"/>
        <color rgb="FF000000"/>
        <rFont val="Times New Roman"/>
      </rPr>
      <t>импульсный</t>
    </r>
    <r>
      <rPr>
        <sz val="10"/>
        <color rgb="FF000000"/>
        <rFont val="Times New Roman"/>
      </rPr>
      <t>) Dn100</t>
    </r>
  </si>
  <si>
    <r>
      <rPr>
        <b/>
        <sz val="10"/>
        <color rgb="FF000000"/>
        <rFont val="Times New Roman"/>
      </rPr>
      <t>WI-N</t>
    </r>
    <r>
      <rPr>
        <sz val="10"/>
        <color rgb="FF000000"/>
        <rFont val="Times New Roman"/>
      </rPr>
      <t xml:space="preserve"> Dn125</t>
    </r>
  </si>
  <si>
    <r>
      <rPr>
        <b/>
        <sz val="10"/>
        <color rgb="FF000000"/>
        <rFont val="Times New Roman"/>
      </rPr>
      <t xml:space="preserve">WI-I </t>
    </r>
    <r>
      <rPr>
        <sz val="10"/>
        <color rgb="FF000000"/>
        <rFont val="Times New Roman"/>
      </rPr>
      <t>(</t>
    </r>
    <r>
      <rPr>
        <sz val="10"/>
        <color rgb="FF000000"/>
        <rFont val="Times New Roman"/>
      </rPr>
      <t>импульсный</t>
    </r>
    <r>
      <rPr>
        <sz val="10"/>
        <color rgb="FF000000"/>
        <rFont val="Times New Roman"/>
      </rPr>
      <t>) Dn125</t>
    </r>
  </si>
  <si>
    <r>
      <rPr>
        <b/>
        <sz val="10"/>
        <color rgb="FF000000"/>
        <rFont val="Times New Roman"/>
      </rPr>
      <t xml:space="preserve">WI-N </t>
    </r>
    <r>
      <rPr>
        <sz val="10"/>
        <color rgb="FF000000"/>
        <rFont val="Times New Roman"/>
      </rPr>
      <t>Dn150</t>
    </r>
  </si>
  <si>
    <r>
      <rPr>
        <b/>
        <sz val="10"/>
        <color rgb="FF000000"/>
        <rFont val="Times New Roman"/>
      </rPr>
      <t xml:space="preserve">WI-I </t>
    </r>
    <r>
      <rPr>
        <sz val="10"/>
        <color rgb="FF000000"/>
        <rFont val="Times New Roman"/>
      </rPr>
      <t>(</t>
    </r>
    <r>
      <rPr>
        <sz val="10"/>
        <color rgb="FF000000"/>
        <rFont val="Times New Roman"/>
      </rPr>
      <t>импульсный</t>
    </r>
    <r>
      <rPr>
        <sz val="10"/>
        <color rgb="FF000000"/>
        <rFont val="Times New Roman"/>
      </rPr>
      <t>) Dn150</t>
    </r>
  </si>
  <si>
    <r>
      <rPr>
        <b/>
        <sz val="10"/>
        <color rgb="FF000000"/>
        <rFont val="Times New Roman"/>
      </rPr>
      <t xml:space="preserve">WI-N </t>
    </r>
    <r>
      <rPr>
        <sz val="10"/>
        <color rgb="FF000000"/>
        <rFont val="Times New Roman"/>
      </rPr>
      <t>Dn200</t>
    </r>
  </si>
  <si>
    <r>
      <rPr>
        <b/>
        <sz val="10"/>
        <color rgb="FF000000"/>
        <rFont val="Times New Roman"/>
      </rPr>
      <t xml:space="preserve">WI-I </t>
    </r>
    <r>
      <rPr>
        <sz val="10"/>
        <color rgb="FF000000"/>
        <rFont val="Times New Roman"/>
      </rPr>
      <t>(</t>
    </r>
    <r>
      <rPr>
        <sz val="10"/>
        <color rgb="FF000000"/>
        <rFont val="Times New Roman"/>
      </rPr>
      <t>импульсный</t>
    </r>
    <r>
      <rPr>
        <sz val="10"/>
        <color rgb="FF000000"/>
        <rFont val="Times New Roman"/>
      </rPr>
      <t>) Dn200</t>
    </r>
  </si>
  <si>
    <t>Комбинированный водосчетчик WPV (спаренный, параллельный)</t>
  </si>
  <si>
    <r>
      <rPr>
        <b/>
        <sz val="10"/>
        <color rgb="FF000000"/>
        <rFont val="Times New Roman"/>
      </rPr>
      <t xml:space="preserve">WPV-N </t>
    </r>
    <r>
      <rPr>
        <sz val="10"/>
        <color rgb="FF000000"/>
        <rFont val="Times New Roman"/>
      </rPr>
      <t>Dn50+Dn20</t>
    </r>
  </si>
  <si>
    <t>50/20</t>
  </si>
  <si>
    <r>
      <rPr>
        <b/>
        <sz val="10"/>
        <color rgb="FF000000"/>
        <rFont val="Times New Roman"/>
      </rPr>
      <t>WPV-N</t>
    </r>
    <r>
      <rPr>
        <sz val="10"/>
        <color rgb="FF000000"/>
        <rFont val="Times New Roman"/>
      </rPr>
      <t xml:space="preserve"> Dn80+Dn20</t>
    </r>
  </si>
  <si>
    <t>80/20</t>
  </si>
  <si>
    <r>
      <rPr>
        <b/>
        <sz val="10"/>
        <color rgb="FF000000"/>
        <rFont val="Times New Roman"/>
      </rPr>
      <t xml:space="preserve">WPV-N </t>
    </r>
    <r>
      <rPr>
        <sz val="10"/>
        <color rgb="FF000000"/>
        <rFont val="Times New Roman"/>
      </rPr>
      <t>Dn100+Dn20</t>
    </r>
  </si>
  <si>
    <t>100/20</t>
  </si>
  <si>
    <r>
      <rPr>
        <b/>
        <sz val="10"/>
        <color rgb="FF000000"/>
        <rFont val="Times New Roman"/>
      </rPr>
      <t>WPV-N</t>
    </r>
    <r>
      <rPr>
        <sz val="10"/>
        <color rgb="FF000000"/>
        <rFont val="Times New Roman"/>
      </rPr>
      <t xml:space="preserve"> Dn150+Dn40</t>
    </r>
  </si>
  <si>
    <t>150/40</t>
  </si>
  <si>
    <r>
      <rPr>
        <b/>
        <sz val="10"/>
        <color rgb="FF000000"/>
        <rFont val="Times New Roman"/>
      </rPr>
      <t>WPV-N</t>
    </r>
    <r>
      <rPr>
        <sz val="10"/>
        <color rgb="FF000000"/>
        <rFont val="Times New Roman"/>
      </rPr>
      <t xml:space="preserve"> Dn200+Dn40</t>
    </r>
  </si>
  <si>
    <t>200/40</t>
  </si>
  <si>
    <t xml:space="preserve">Счетчики для отопления t до 150°С (для изм. объема воды в отопит. установках) ETH-I, MTH-I, WPH-H-I  </t>
  </si>
  <si>
    <r>
      <rPr>
        <b/>
        <sz val="10"/>
        <color rgb="FF000000"/>
        <rFont val="Times New Roman"/>
      </rPr>
      <t xml:space="preserve">ETH-I </t>
    </r>
    <r>
      <rPr>
        <sz val="10"/>
        <color rgb="FF000000"/>
        <rFont val="Times New Roman"/>
      </rPr>
      <t>(импульсный) Dn15 резьбовой</t>
    </r>
  </si>
  <si>
    <r>
      <rPr>
        <b/>
        <sz val="10"/>
        <color rgb="FF000000"/>
        <rFont val="Times New Roman"/>
      </rPr>
      <t xml:space="preserve">ETH-I </t>
    </r>
    <r>
      <rPr>
        <sz val="10"/>
        <color rgb="FF000000"/>
        <rFont val="Times New Roman"/>
      </rPr>
      <t>(импульсный) Dn20 резьб. одноструйный</t>
    </r>
  </si>
  <si>
    <r>
      <rPr>
        <b/>
        <sz val="10"/>
        <color rgb="FF000000"/>
        <rFont val="Times New Roman"/>
      </rPr>
      <t xml:space="preserve">MTH-I </t>
    </r>
    <r>
      <rPr>
        <sz val="10"/>
        <color rgb="FF000000"/>
        <rFont val="Times New Roman"/>
      </rPr>
      <t>(импульсный) Dn20 резьб. многоструйный</t>
    </r>
  </si>
  <si>
    <r>
      <rPr>
        <b/>
        <sz val="10"/>
        <color rgb="FF000000"/>
        <rFont val="Times New Roman"/>
      </rPr>
      <t>MTH-I</t>
    </r>
    <r>
      <rPr>
        <sz val="10"/>
        <color rgb="FF000000"/>
        <rFont val="Times New Roman"/>
      </rPr>
      <t xml:space="preserve"> (импульсный) Dn25 резьб.</t>
    </r>
  </si>
  <si>
    <t>MTH-I (импульсный) Ds32 резьб.</t>
  </si>
  <si>
    <r>
      <rPr>
        <b/>
        <sz val="10"/>
        <color rgb="FF000000"/>
        <rFont val="Times New Roman"/>
      </rPr>
      <t>MTH-I</t>
    </r>
    <r>
      <rPr>
        <sz val="10"/>
        <color rgb="FF000000"/>
        <rFont val="Times New Roman"/>
      </rPr>
      <t xml:space="preserve"> (импульсный) Dn40 резьб.</t>
    </r>
  </si>
  <si>
    <r>
      <rPr>
        <b/>
        <sz val="10"/>
        <color rgb="FF000000"/>
        <rFont val="Times New Roman"/>
      </rPr>
      <t xml:space="preserve">WPH-H-I </t>
    </r>
    <r>
      <rPr>
        <sz val="10"/>
        <color rgb="FF000000"/>
        <rFont val="Times New Roman"/>
      </rPr>
      <t>(импульсный) Dn50 фланцевый</t>
    </r>
  </si>
  <si>
    <r>
      <rPr>
        <b/>
        <sz val="10"/>
        <color rgb="FF000000"/>
        <rFont val="Times New Roman"/>
      </rPr>
      <t xml:space="preserve">WPH-H-I </t>
    </r>
    <r>
      <rPr>
        <sz val="10"/>
        <color rgb="FF000000"/>
        <rFont val="Times New Roman"/>
      </rPr>
      <t>(импульсный) Dn65 фланц.</t>
    </r>
  </si>
  <si>
    <r>
      <rPr>
        <b/>
        <sz val="10"/>
        <color rgb="FF000000"/>
        <rFont val="Times New Roman"/>
      </rPr>
      <t xml:space="preserve">WPH-H-I </t>
    </r>
    <r>
      <rPr>
        <sz val="10"/>
        <color rgb="FF000000"/>
        <rFont val="Times New Roman"/>
      </rPr>
      <t>(импульсный) Dn80 фланц.</t>
    </r>
  </si>
  <si>
    <r>
      <rPr>
        <b/>
        <sz val="10"/>
        <color rgb="FF000000"/>
        <rFont val="Times New Roman"/>
      </rPr>
      <t>WPH-H-I</t>
    </r>
    <r>
      <rPr>
        <sz val="10"/>
        <color rgb="FF000000"/>
        <rFont val="Times New Roman"/>
      </rPr>
      <t xml:space="preserve"> (импульсный) Dn100 фланц.</t>
    </r>
  </si>
  <si>
    <r>
      <rPr>
        <b/>
        <sz val="10"/>
        <color rgb="FF000000"/>
        <rFont val="Times New Roman"/>
      </rPr>
      <t>WPH-H-I</t>
    </r>
    <r>
      <rPr>
        <sz val="10"/>
        <color rgb="FF000000"/>
        <rFont val="Times New Roman"/>
      </rPr>
      <t xml:space="preserve"> (импульсный) Dn125 фланц.</t>
    </r>
  </si>
  <si>
    <r>
      <rPr>
        <b/>
        <sz val="10"/>
        <color rgb="FF000000"/>
        <rFont val="Times New Roman"/>
      </rPr>
      <t xml:space="preserve">WPH-H-I </t>
    </r>
    <r>
      <rPr>
        <sz val="10"/>
        <color rgb="FF000000"/>
        <rFont val="Times New Roman"/>
      </rPr>
      <t>(импульсный) Dn150 фланц.</t>
    </r>
  </si>
  <si>
    <r>
      <rPr>
        <b/>
        <sz val="10"/>
        <color rgb="FF000000"/>
        <rFont val="Times New Roman"/>
      </rPr>
      <t xml:space="preserve">WPH-H-I </t>
    </r>
    <r>
      <rPr>
        <sz val="10"/>
        <color rgb="FF000000"/>
        <rFont val="Times New Roman"/>
      </rPr>
      <t>(импульсный) Dn200 фланц.</t>
    </r>
  </si>
  <si>
    <r>
      <rPr>
        <b/>
        <sz val="26"/>
        <color rgb="FF0070C0"/>
        <rFont val="Calibri"/>
        <family val="2"/>
        <charset val="204"/>
      </rPr>
      <t xml:space="preserve">ООО «Пульс» </t>
    </r>
    <r>
      <rPr>
        <b/>
        <sz val="11"/>
        <color rgb="FF0070C0"/>
        <rFont val="Calibri"/>
      </rPr>
      <t xml:space="preserve"> </t>
    </r>
    <r>
      <rPr>
        <b/>
        <sz val="9"/>
        <color rgb="FF0070C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
   тел. (812) 928-49-88, (812) 928-47-88                                                                                                                                    www.puls.spb.ru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</si>
</sst>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rgb="FF000000"/>
      <name val="Calibri"/>
    </font>
    <font>
      <b/>
      <sz val="9"/>
      <color rgb="FF0070C0"/>
      <name val="Calibri"/>
    </font>
    <font>
      <sz val="11"/>
      <name val="Calibri"/>
    </font>
    <font>
      <b/>
      <sz val="10"/>
      <color rgb="FF000000"/>
      <name val="Times New Roman"/>
    </font>
    <font>
      <b/>
      <sz val="22"/>
      <color rgb="FF000000"/>
      <name val="Calibri"/>
    </font>
    <font>
      <b/>
      <sz val="11"/>
      <color rgb="FF000000"/>
      <name val="Calibri"/>
    </font>
    <font>
      <b/>
      <i/>
      <u/>
      <sz val="12"/>
      <color rgb="FF000000"/>
      <name val="Calibri"/>
    </font>
    <font>
      <b/>
      <i/>
      <u/>
      <sz val="12"/>
      <color rgb="FF000000"/>
      <name val="Calibri"/>
    </font>
    <font>
      <b/>
      <i/>
      <sz val="10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sz val="7"/>
      <color rgb="FF000000"/>
      <name val="Arial"/>
    </font>
    <font>
      <sz val="9"/>
      <color rgb="FF000000"/>
      <name val="Times New Roman"/>
    </font>
    <font>
      <b/>
      <sz val="9"/>
      <color rgb="FF000000"/>
      <name val="Times New Roman"/>
    </font>
    <font>
      <sz val="11"/>
      <name val="Calibri"/>
    </font>
    <font>
      <sz val="10"/>
      <name val="Times New Roman"/>
    </font>
    <font>
      <b/>
      <sz val="8"/>
      <name val="Times New Roman"/>
    </font>
    <font>
      <sz val="7"/>
      <color rgb="FF000000"/>
      <name val="Times New Roman"/>
    </font>
    <font>
      <b/>
      <sz val="11"/>
      <color rgb="FF0070C0"/>
      <name val="Calibri"/>
    </font>
    <font>
      <b/>
      <vertAlign val="superscript"/>
      <sz val="10"/>
      <color rgb="FF000000"/>
      <name val="Times New Roman"/>
    </font>
    <font>
      <sz val="10"/>
      <color rgb="FF00B0F0"/>
      <name val="Times New Roman"/>
    </font>
    <font>
      <sz val="10"/>
      <color rgb="FFFF0000"/>
      <name val="Times New Roman"/>
    </font>
    <font>
      <b/>
      <sz val="26"/>
      <color rgb="FF0070C0"/>
      <name val="Calibri"/>
      <family val="2"/>
      <charset val="204"/>
    </font>
    <font>
      <b/>
      <sz val="9"/>
      <color rgb="FF0070C0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95B3D7"/>
        <bgColor rgb="FF95B3D7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D6E3BC"/>
        <bgColor rgb="FFD6E3BC"/>
      </patternFill>
    </fill>
    <fill>
      <patternFill patternType="solid">
        <fgColor rgb="FFEEECE1"/>
        <bgColor rgb="FFEEECE1"/>
      </patternFill>
    </fill>
    <fill>
      <patternFill patternType="solid">
        <fgColor rgb="FFEAF1DD"/>
        <bgColor rgb="FFEAF1DD"/>
      </patternFill>
    </fill>
    <fill>
      <patternFill patternType="solid">
        <fgColor rgb="FFC6D9F0"/>
        <bgColor rgb="FFC6D9F0"/>
      </patternFill>
    </fill>
    <fill>
      <patternFill patternType="solid">
        <fgColor rgb="FFFABF8F"/>
        <bgColor rgb="FFFABF8F"/>
      </patternFill>
    </fill>
    <fill>
      <patternFill patternType="solid">
        <fgColor rgb="FF76923C"/>
        <bgColor rgb="FF76923C"/>
      </patternFill>
    </fill>
    <fill>
      <patternFill patternType="solid">
        <fgColor rgb="FF8DB3E2"/>
        <bgColor rgb="FF8DB3E2"/>
      </patternFill>
    </fill>
    <fill>
      <patternFill patternType="solid">
        <fgColor rgb="FF92D050"/>
        <bgColor rgb="FF92D050"/>
      </patternFill>
    </fill>
    <fill>
      <patternFill patternType="solid">
        <fgColor rgb="FFB2A1C7"/>
        <bgColor rgb="FFB2A1C7"/>
      </patternFill>
    </fill>
    <fill>
      <patternFill patternType="solid">
        <fgColor rgb="FFE36C09"/>
        <bgColor rgb="FFE36C09"/>
      </patternFill>
    </fill>
    <fill>
      <patternFill patternType="solid">
        <fgColor rgb="FFC4BD97"/>
        <bgColor rgb="FFC4BD97"/>
      </patternFill>
    </fill>
    <fill>
      <patternFill patternType="solid">
        <fgColor rgb="FFE5B8B7"/>
        <bgColor rgb="FFE5B8B7"/>
      </patternFill>
    </fill>
  </fills>
  <borders count="109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91">
    <xf numFmtId="0" fontId="0" fillId="0" borderId="0" xfId="0" applyFont="1" applyAlignment="1"/>
    <xf numFmtId="0" fontId="0" fillId="0" borderId="0" xfId="0" applyFont="1"/>
    <xf numFmtId="0" fontId="0" fillId="0" borderId="3" xfId="0" applyFont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4" fillId="4" borderId="3" xfId="0" applyFont="1" applyFill="1" applyBorder="1"/>
    <xf numFmtId="0" fontId="0" fillId="0" borderId="11" xfId="0" applyFont="1" applyBorder="1" applyAlignment="1">
      <alignment horizontal="center"/>
    </xf>
    <xf numFmtId="0" fontId="5" fillId="5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0" fillId="7" borderId="13" xfId="0" applyFont="1" applyFill="1" applyBorder="1" applyAlignment="1">
      <alignment horizontal="center"/>
    </xf>
    <xf numFmtId="0" fontId="0" fillId="0" borderId="3" xfId="0" applyFont="1" applyBorder="1"/>
    <xf numFmtId="0" fontId="5" fillId="0" borderId="3" xfId="0" applyFont="1" applyBorder="1"/>
    <xf numFmtId="0" fontId="5" fillId="3" borderId="3" xfId="0" applyFont="1" applyFill="1" applyBorder="1"/>
    <xf numFmtId="0" fontId="0" fillId="9" borderId="14" xfId="0" applyFont="1" applyFill="1" applyBorder="1"/>
    <xf numFmtId="9" fontId="0" fillId="9" borderId="7" xfId="0" applyNumberFormat="1" applyFont="1" applyFill="1" applyBorder="1" applyAlignment="1"/>
    <xf numFmtId="0" fontId="0" fillId="9" borderId="7" xfId="0" applyFont="1" applyFill="1" applyBorder="1"/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2" fontId="9" fillId="10" borderId="21" xfId="0" applyNumberFormat="1" applyFont="1" applyFill="1" applyBorder="1" applyAlignment="1">
      <alignment horizontal="center" vertical="center" wrapText="1"/>
    </xf>
    <xf numFmtId="2" fontId="3" fillId="11" borderId="22" xfId="0" applyNumberFormat="1" applyFont="1" applyFill="1" applyBorder="1" applyAlignment="1">
      <alignment horizontal="center" vertical="center" wrapText="1"/>
    </xf>
    <xf numFmtId="164" fontId="0" fillId="0" borderId="23" xfId="0" applyNumberFormat="1" applyFont="1" applyBorder="1"/>
    <xf numFmtId="164" fontId="5" fillId="0" borderId="24" xfId="0" applyNumberFormat="1" applyFont="1" applyBorder="1"/>
    <xf numFmtId="164" fontId="0" fillId="0" borderId="0" xfId="0" applyNumberFormat="1" applyFont="1"/>
    <xf numFmtId="164" fontId="0" fillId="0" borderId="24" xfId="0" applyNumberFormat="1" applyFont="1" applyBorder="1"/>
    <xf numFmtId="1" fontId="5" fillId="0" borderId="24" xfId="0" applyNumberFormat="1" applyFont="1" applyBorder="1"/>
    <xf numFmtId="1" fontId="0" fillId="0" borderId="0" xfId="0" applyNumberFormat="1" applyFont="1" applyAlignment="1">
      <alignment horizontal="right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/>
    <xf numFmtId="1" fontId="5" fillId="0" borderId="21" xfId="0" applyNumberFormat="1" applyFont="1" applyBorder="1"/>
    <xf numFmtId="0" fontId="9" fillId="0" borderId="29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3" fillId="12" borderId="33" xfId="0" applyFont="1" applyFill="1" applyBorder="1" applyAlignment="1">
      <alignment vertical="center" wrapText="1"/>
    </xf>
    <xf numFmtId="0" fontId="3" fillId="13" borderId="16" xfId="0" applyFont="1" applyFill="1" applyBorder="1" applyAlignment="1">
      <alignment vertical="center" wrapText="1"/>
    </xf>
    <xf numFmtId="0" fontId="8" fillId="13" borderId="17" xfId="0" applyFont="1" applyFill="1" applyBorder="1" applyAlignment="1">
      <alignment horizontal="center" vertical="center" wrapText="1"/>
    </xf>
    <xf numFmtId="0" fontId="9" fillId="13" borderId="17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9" fillId="13" borderId="34" xfId="0" applyFont="1" applyFill="1" applyBorder="1" applyAlignment="1">
      <alignment horizontal="center" vertical="center" wrapText="1"/>
    </xf>
    <xf numFmtId="2" fontId="3" fillId="14" borderId="22" xfId="0" applyNumberFormat="1" applyFont="1" applyFill="1" applyBorder="1" applyAlignment="1">
      <alignment horizontal="center" vertical="center" wrapText="1"/>
    </xf>
    <xf numFmtId="0" fontId="9" fillId="12" borderId="35" xfId="0" applyFont="1" applyFill="1" applyBorder="1" applyAlignment="1">
      <alignment vertical="center" wrapText="1"/>
    </xf>
    <xf numFmtId="0" fontId="9" fillId="13" borderId="26" xfId="0" applyFont="1" applyFill="1" applyBorder="1" applyAlignment="1">
      <alignment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9" fillId="13" borderId="36" xfId="0" applyFont="1" applyFill="1" applyBorder="1" applyAlignment="1">
      <alignment horizontal="center" vertical="center" wrapText="1"/>
    </xf>
    <xf numFmtId="2" fontId="3" fillId="15" borderId="22" xfId="0" applyNumberFormat="1" applyFont="1" applyFill="1" applyBorder="1" applyAlignment="1">
      <alignment horizontal="center" vertical="center" wrapText="1"/>
    </xf>
    <xf numFmtId="0" fontId="9" fillId="12" borderId="37" xfId="0" applyFont="1" applyFill="1" applyBorder="1" applyAlignment="1">
      <alignment vertical="center" wrapText="1"/>
    </xf>
    <xf numFmtId="0" fontId="9" fillId="13" borderId="30" xfId="0" applyFont="1" applyFill="1" applyBorder="1" applyAlignment="1">
      <alignment vertical="center" wrapText="1"/>
    </xf>
    <xf numFmtId="0" fontId="8" fillId="13" borderId="31" xfId="0" applyFont="1" applyFill="1" applyBorder="1" applyAlignment="1">
      <alignment horizontal="center" vertical="center" wrapText="1"/>
    </xf>
    <xf numFmtId="0" fontId="9" fillId="13" borderId="31" xfId="0" applyFont="1" applyFill="1" applyBorder="1" applyAlignment="1">
      <alignment horizontal="center" vertical="center" wrapText="1"/>
    </xf>
    <xf numFmtId="0" fontId="3" fillId="13" borderId="31" xfId="0" applyFont="1" applyFill="1" applyBorder="1" applyAlignment="1">
      <alignment horizontal="center" vertical="center" wrapText="1"/>
    </xf>
    <xf numFmtId="0" fontId="9" fillId="13" borderId="38" xfId="0" applyFont="1" applyFill="1" applyBorder="1" applyAlignment="1">
      <alignment horizontal="center" vertical="center" wrapText="1"/>
    </xf>
    <xf numFmtId="0" fontId="8" fillId="8" borderId="4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" fontId="9" fillId="3" borderId="19" xfId="0" applyNumberFormat="1" applyFont="1" applyFill="1" applyBorder="1" applyAlignment="1">
      <alignment horizontal="center" vertical="center" wrapText="1"/>
    </xf>
    <xf numFmtId="1" fontId="9" fillId="3" borderId="34" xfId="0" applyNumberFormat="1" applyFont="1" applyFill="1" applyBorder="1" applyAlignment="1">
      <alignment horizontal="center" vertical="center" wrapText="1"/>
    </xf>
    <xf numFmtId="2" fontId="9" fillId="3" borderId="22" xfId="0" applyNumberFormat="1" applyFont="1" applyFill="1" applyBorder="1" applyAlignment="1">
      <alignment horizontal="center" vertical="center" wrapText="1"/>
    </xf>
    <xf numFmtId="2" fontId="3" fillId="3" borderId="22" xfId="0" applyNumberFormat="1" applyFont="1" applyFill="1" applyBorder="1" applyAlignment="1">
      <alignment horizontal="center" vertical="center" wrapText="1"/>
    </xf>
    <xf numFmtId="164" fontId="0" fillId="0" borderId="44" xfId="0" applyNumberFormat="1" applyFont="1" applyBorder="1"/>
    <xf numFmtId="164" fontId="5" fillId="0" borderId="28" xfId="0" applyNumberFormat="1" applyFont="1" applyBorder="1"/>
    <xf numFmtId="1" fontId="5" fillId="0" borderId="28" xfId="0" applyNumberFormat="1" applyFont="1" applyBorder="1"/>
    <xf numFmtId="0" fontId="8" fillId="8" borderId="4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9" fillId="3" borderId="36" xfId="0" applyNumberFormat="1" applyFont="1" applyFill="1" applyBorder="1" applyAlignment="1">
      <alignment horizontal="center" vertical="center" wrapText="1"/>
    </xf>
    <xf numFmtId="2" fontId="9" fillId="3" borderId="21" xfId="0" applyNumberFormat="1" applyFont="1" applyFill="1" applyBorder="1" applyAlignment="1">
      <alignment horizontal="center" vertical="center" wrapText="1"/>
    </xf>
    <xf numFmtId="2" fontId="3" fillId="3" borderId="21" xfId="0" applyNumberFormat="1" applyFont="1" applyFill="1" applyBorder="1" applyAlignment="1">
      <alignment horizontal="center" vertical="center" wrapText="1"/>
    </xf>
    <xf numFmtId="164" fontId="0" fillId="0" borderId="46" xfId="0" applyNumberFormat="1" applyFont="1" applyBorder="1"/>
    <xf numFmtId="2" fontId="3" fillId="16" borderId="21" xfId="0" applyNumberFormat="1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1" fontId="9" fillId="3" borderId="38" xfId="0" applyNumberFormat="1" applyFont="1" applyFill="1" applyBorder="1" applyAlignment="1">
      <alignment horizontal="center" vertical="center" wrapText="1"/>
    </xf>
    <xf numFmtId="2" fontId="3" fillId="14" borderId="21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right"/>
    </xf>
    <xf numFmtId="0" fontId="0" fillId="0" borderId="15" xfId="0" applyFont="1" applyBorder="1"/>
    <xf numFmtId="0" fontId="9" fillId="13" borderId="48" xfId="0" applyFont="1" applyFill="1" applyBorder="1" applyAlignment="1">
      <alignment vertical="center" wrapText="1"/>
    </xf>
    <xf numFmtId="0" fontId="8" fillId="13" borderId="49" xfId="0" applyFont="1" applyFill="1" applyBorder="1" applyAlignment="1">
      <alignment horizontal="center" vertical="center" wrapText="1"/>
    </xf>
    <xf numFmtId="0" fontId="9" fillId="13" borderId="49" xfId="0" applyFont="1" applyFill="1" applyBorder="1" applyAlignment="1">
      <alignment horizontal="center" vertical="center" wrapText="1"/>
    </xf>
    <xf numFmtId="1" fontId="9" fillId="13" borderId="50" xfId="0" applyNumberFormat="1" applyFont="1" applyFill="1" applyBorder="1" applyAlignment="1">
      <alignment horizontal="center" vertical="center" wrapText="1"/>
    </xf>
    <xf numFmtId="2" fontId="9" fillId="10" borderId="24" xfId="0" applyNumberFormat="1" applyFont="1" applyFill="1" applyBorder="1" applyAlignment="1">
      <alignment horizontal="center" vertical="center" wrapText="1"/>
    </xf>
    <xf numFmtId="2" fontId="3" fillId="11" borderId="24" xfId="0" applyNumberFormat="1" applyFont="1" applyFill="1" applyBorder="1" applyAlignment="1">
      <alignment horizontal="center" vertical="center" wrapText="1"/>
    </xf>
    <xf numFmtId="0" fontId="0" fillId="0" borderId="25" xfId="0" applyFont="1" applyBorder="1"/>
    <xf numFmtId="0" fontId="9" fillId="13" borderId="26" xfId="0" applyFont="1" applyFill="1" applyBorder="1" applyAlignment="1">
      <alignment vertical="center" wrapText="1"/>
    </xf>
    <xf numFmtId="1" fontId="9" fillId="13" borderId="36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0" fillId="0" borderId="51" xfId="0" applyFont="1" applyBorder="1"/>
    <xf numFmtId="2" fontId="3" fillId="11" borderId="21" xfId="0" applyNumberFormat="1" applyFont="1" applyFill="1" applyBorder="1" applyAlignment="1">
      <alignment horizontal="center" vertical="center" wrapText="1"/>
    </xf>
    <xf numFmtId="0" fontId="0" fillId="0" borderId="29" xfId="0" applyFont="1" applyBorder="1"/>
    <xf numFmtId="0" fontId="9" fillId="13" borderId="52" xfId="0" applyFont="1" applyFill="1" applyBorder="1" applyAlignment="1">
      <alignment vertical="center" wrapText="1"/>
    </xf>
    <xf numFmtId="0" fontId="8" fillId="13" borderId="53" xfId="0" applyFont="1" applyFill="1" applyBorder="1" applyAlignment="1">
      <alignment horizontal="center" vertical="center" wrapText="1"/>
    </xf>
    <xf numFmtId="0" fontId="9" fillId="13" borderId="53" xfId="0" applyFont="1" applyFill="1" applyBorder="1" applyAlignment="1">
      <alignment horizontal="center" vertical="center" wrapText="1"/>
    </xf>
    <xf numFmtId="1" fontId="9" fillId="13" borderId="54" xfId="0" applyNumberFormat="1" applyFont="1" applyFill="1" applyBorder="1" applyAlignment="1">
      <alignment horizontal="center" vertical="center" wrapText="1"/>
    </xf>
    <xf numFmtId="0" fontId="0" fillId="12" borderId="55" xfId="0" applyFont="1" applyFill="1" applyBorder="1"/>
    <xf numFmtId="0" fontId="9" fillId="3" borderId="16" xfId="0" applyFont="1" applyFill="1" applyBorder="1" applyAlignment="1">
      <alignment vertical="center" wrapText="1"/>
    </xf>
    <xf numFmtId="0" fontId="3" fillId="3" borderId="49" xfId="0" applyFont="1" applyFill="1" applyBorder="1" applyAlignment="1">
      <alignment horizontal="center" vertical="center" wrapText="1"/>
    </xf>
    <xf numFmtId="2" fontId="3" fillId="9" borderId="24" xfId="0" applyNumberFormat="1" applyFont="1" applyFill="1" applyBorder="1" applyAlignment="1">
      <alignment horizontal="center" vertical="center" wrapText="1"/>
    </xf>
    <xf numFmtId="0" fontId="0" fillId="12" borderId="35" xfId="0" applyFont="1" applyFill="1" applyBorder="1"/>
    <xf numFmtId="2" fontId="3" fillId="9" borderId="21" xfId="0" applyNumberFormat="1" applyFont="1" applyFill="1" applyBorder="1" applyAlignment="1">
      <alignment horizontal="center" vertical="center" wrapText="1"/>
    </xf>
    <xf numFmtId="0" fontId="0" fillId="12" borderId="56" xfId="0" applyFont="1" applyFill="1" applyBorder="1"/>
    <xf numFmtId="0" fontId="9" fillId="3" borderId="47" xfId="0" applyFont="1" applyFill="1" applyBorder="1" applyAlignment="1">
      <alignment vertical="center" wrapText="1"/>
    </xf>
    <xf numFmtId="2" fontId="3" fillId="17" borderId="24" xfId="0" applyNumberFormat="1" applyFont="1" applyFill="1" applyBorder="1" applyAlignment="1">
      <alignment horizontal="center" vertical="center" wrapText="1"/>
    </xf>
    <xf numFmtId="0" fontId="9" fillId="13" borderId="47" xfId="0" applyFont="1" applyFill="1" applyBorder="1" applyAlignment="1">
      <alignment vertical="center" wrapText="1"/>
    </xf>
    <xf numFmtId="1" fontId="9" fillId="13" borderId="38" xfId="0" applyNumberFormat="1" applyFont="1" applyFill="1" applyBorder="1" applyAlignment="1">
      <alignment horizontal="center" vertical="center" wrapText="1"/>
    </xf>
    <xf numFmtId="2" fontId="9" fillId="10" borderId="57" xfId="0" applyNumberFormat="1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1" fontId="10" fillId="3" borderId="18" xfId="0" applyNumberFormat="1" applyFont="1" applyFill="1" applyBorder="1" applyAlignment="1">
      <alignment horizontal="center" vertical="center" wrapText="1"/>
    </xf>
    <xf numFmtId="1" fontId="9" fillId="3" borderId="50" xfId="0" applyNumberFormat="1" applyFont="1" applyFill="1" applyBorder="1" applyAlignment="1">
      <alignment horizontal="center" vertical="center" wrapText="1"/>
    </xf>
    <xf numFmtId="2" fontId="9" fillId="10" borderId="58" xfId="0" applyNumberFormat="1" applyFont="1" applyFill="1" applyBorder="1" applyAlignment="1">
      <alignment horizontal="center" vertical="center" wrapText="1"/>
    </xf>
    <xf numFmtId="0" fontId="9" fillId="13" borderId="16" xfId="0" applyFont="1" applyFill="1" applyBorder="1" applyAlignment="1">
      <alignment vertical="center" wrapText="1"/>
    </xf>
    <xf numFmtId="1" fontId="9" fillId="13" borderId="34" xfId="0" applyNumberFormat="1" applyFont="1" applyFill="1" applyBorder="1" applyAlignment="1">
      <alignment horizontal="center" vertical="center" wrapText="1"/>
    </xf>
    <xf numFmtId="2" fontId="9" fillId="10" borderId="22" xfId="0" applyNumberFormat="1" applyFont="1" applyFill="1" applyBorder="1" applyAlignment="1">
      <alignment horizontal="center" vertical="center" wrapText="1"/>
    </xf>
    <xf numFmtId="0" fontId="9" fillId="13" borderId="30" xfId="0" applyFont="1" applyFill="1" applyBorder="1" applyAlignment="1">
      <alignment vertical="center" wrapText="1"/>
    </xf>
    <xf numFmtId="2" fontId="3" fillId="0" borderId="5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2" fontId="9" fillId="10" borderId="48" xfId="0" applyNumberFormat="1" applyFont="1" applyFill="1" applyBorder="1" applyAlignment="1">
      <alignment horizontal="center" vertical="center" wrapText="1"/>
    </xf>
    <xf numFmtId="2" fontId="3" fillId="13" borderId="48" xfId="0" applyNumberFormat="1" applyFont="1" applyFill="1" applyBorder="1" applyAlignment="1">
      <alignment horizontal="center" vertical="center" wrapText="1"/>
    </xf>
    <xf numFmtId="164" fontId="0" fillId="0" borderId="15" xfId="0" applyNumberFormat="1" applyFont="1" applyBorder="1"/>
    <xf numFmtId="0" fontId="9" fillId="0" borderId="26" xfId="0" applyFont="1" applyBorder="1" applyAlignment="1">
      <alignment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2" fontId="9" fillId="10" borderId="26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2" fontId="3" fillId="15" borderId="26" xfId="0" applyNumberFormat="1" applyFont="1" applyFill="1" applyBorder="1" applyAlignment="1">
      <alignment horizontal="center" vertical="center" wrapText="1"/>
    </xf>
    <xf numFmtId="0" fontId="9" fillId="0" borderId="62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2" fontId="9" fillId="10" borderId="30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0" fillId="12" borderId="33" xfId="0" applyFont="1" applyFill="1" applyBorder="1"/>
    <xf numFmtId="0" fontId="9" fillId="12" borderId="16" xfId="0" applyFont="1" applyFill="1" applyBorder="1" applyAlignment="1">
      <alignment vertical="center" wrapText="1"/>
    </xf>
    <xf numFmtId="0" fontId="8" fillId="12" borderId="17" xfId="0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 wrapText="1"/>
    </xf>
    <xf numFmtId="0" fontId="9" fillId="12" borderId="65" xfId="0" applyFont="1" applyFill="1" applyBorder="1" applyAlignment="1">
      <alignment horizontal="center" vertical="center" wrapText="1"/>
    </xf>
    <xf numFmtId="0" fontId="9" fillId="12" borderId="26" xfId="0" applyFont="1" applyFill="1" applyBorder="1" applyAlignment="1">
      <alignment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3" fillId="12" borderId="60" xfId="0" applyFont="1" applyFill="1" applyBorder="1" applyAlignment="1">
      <alignment horizontal="center" vertical="center" wrapText="1"/>
    </xf>
    <xf numFmtId="0" fontId="3" fillId="12" borderId="66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0" fillId="12" borderId="37" xfId="0" applyFont="1" applyFill="1" applyBorder="1"/>
    <xf numFmtId="0" fontId="9" fillId="12" borderId="30" xfId="0" applyFont="1" applyFill="1" applyBorder="1" applyAlignment="1">
      <alignment vertical="center" wrapText="1"/>
    </xf>
    <xf numFmtId="0" fontId="8" fillId="12" borderId="31" xfId="0" applyFont="1" applyFill="1" applyBorder="1" applyAlignment="1">
      <alignment horizontal="center" vertical="center" wrapText="1"/>
    </xf>
    <xf numFmtId="0" fontId="9" fillId="12" borderId="31" xfId="0" applyFont="1" applyFill="1" applyBorder="1" applyAlignment="1">
      <alignment horizontal="center" vertical="center" wrapText="1"/>
    </xf>
    <xf numFmtId="0" fontId="3" fillId="12" borderId="67" xfId="0" applyFont="1" applyFill="1" applyBorder="1" applyAlignment="1">
      <alignment horizontal="center" vertical="center" wrapText="1"/>
    </xf>
    <xf numFmtId="0" fontId="3" fillId="12" borderId="68" xfId="0" applyFont="1" applyFill="1" applyBorder="1" applyAlignment="1">
      <alignment horizontal="center" vertical="center" wrapText="1"/>
    </xf>
    <xf numFmtId="2" fontId="9" fillId="10" borderId="69" xfId="0" applyNumberFormat="1" applyFont="1" applyFill="1" applyBorder="1" applyAlignment="1">
      <alignment horizontal="center" vertical="center" wrapText="1"/>
    </xf>
    <xf numFmtId="2" fontId="3" fillId="0" borderId="62" xfId="0" applyNumberFormat="1" applyFont="1" applyBorder="1" applyAlignment="1">
      <alignment horizontal="center" vertical="center" wrapText="1"/>
    </xf>
    <xf numFmtId="0" fontId="0" fillId="0" borderId="70" xfId="0" applyFont="1" applyBorder="1"/>
    <xf numFmtId="0" fontId="9" fillId="0" borderId="71" xfId="0" applyFont="1" applyBorder="1" applyAlignment="1">
      <alignment vertical="center" wrapText="1"/>
    </xf>
    <xf numFmtId="0" fontId="8" fillId="0" borderId="72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2" fontId="9" fillId="10" borderId="16" xfId="0" applyNumberFormat="1" applyFont="1" applyFill="1" applyBorder="1" applyAlignment="1">
      <alignment horizontal="center" vertical="center" wrapText="1"/>
    </xf>
    <xf numFmtId="2" fontId="3" fillId="14" borderId="16" xfId="0" applyNumberFormat="1" applyFont="1" applyFill="1" applyBorder="1" applyAlignment="1">
      <alignment horizontal="center" vertical="center" wrapText="1"/>
    </xf>
    <xf numFmtId="2" fontId="9" fillId="3" borderId="26" xfId="0" applyNumberFormat="1" applyFont="1" applyFill="1" applyBorder="1" applyAlignment="1">
      <alignment horizontal="center" vertical="center" wrapText="1"/>
    </xf>
    <xf numFmtId="2" fontId="3" fillId="3" borderId="26" xfId="0" applyNumberFormat="1" applyFont="1" applyFill="1" applyBorder="1" applyAlignment="1">
      <alignment horizontal="center" vertical="center" wrapText="1"/>
    </xf>
    <xf numFmtId="2" fontId="9" fillId="3" borderId="30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2" fontId="3" fillId="8" borderId="48" xfId="0" applyNumberFormat="1" applyFont="1" applyFill="1" applyBorder="1" applyAlignment="1">
      <alignment horizontal="center" vertical="center" wrapText="1"/>
    </xf>
    <xf numFmtId="2" fontId="9" fillId="3" borderId="69" xfId="0" applyNumberFormat="1" applyFont="1" applyFill="1" applyBorder="1" applyAlignment="1">
      <alignment horizontal="center" vertical="center" wrapText="1"/>
    </xf>
    <xf numFmtId="2" fontId="3" fillId="3" borderId="69" xfId="0" applyNumberFormat="1" applyFont="1" applyFill="1" applyBorder="1" applyAlignment="1">
      <alignment horizontal="center" vertical="center" wrapText="1"/>
    </xf>
    <xf numFmtId="2" fontId="10" fillId="13" borderId="16" xfId="0" applyNumberFormat="1" applyFont="1" applyFill="1" applyBorder="1" applyAlignment="1">
      <alignment horizontal="center" vertical="center" wrapText="1"/>
    </xf>
    <xf numFmtId="2" fontId="3" fillId="11" borderId="48" xfId="0" applyNumberFormat="1" applyFont="1" applyFill="1" applyBorder="1" applyAlignment="1">
      <alignment horizontal="center" vertical="center" wrapText="1"/>
    </xf>
    <xf numFmtId="2" fontId="3" fillId="13" borderId="16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0" fontId="11" fillId="18" borderId="17" xfId="0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 wrapText="1"/>
    </xf>
    <xf numFmtId="2" fontId="9" fillId="18" borderId="26" xfId="0" applyNumberFormat="1" applyFont="1" applyFill="1" applyBorder="1" applyAlignment="1">
      <alignment horizontal="center" vertical="center" wrapText="1"/>
    </xf>
    <xf numFmtId="2" fontId="9" fillId="18" borderId="30" xfId="0" applyNumberFormat="1" applyFont="1" applyFill="1" applyBorder="1" applyAlignment="1">
      <alignment horizontal="center" vertical="center" wrapText="1"/>
    </xf>
    <xf numFmtId="2" fontId="9" fillId="3" borderId="48" xfId="0" applyNumberFormat="1" applyFont="1" applyFill="1" applyBorder="1" applyAlignment="1">
      <alignment horizontal="center" vertical="center" wrapText="1"/>
    </xf>
    <xf numFmtId="2" fontId="3" fillId="3" borderId="48" xfId="0" applyNumberFormat="1" applyFont="1" applyFill="1" applyBorder="1" applyAlignment="1">
      <alignment horizontal="center" vertical="center" wrapText="1"/>
    </xf>
    <xf numFmtId="0" fontId="11" fillId="18" borderId="7" xfId="0" applyFont="1" applyFill="1" applyBorder="1" applyAlignment="1">
      <alignment horizontal="center"/>
    </xf>
    <xf numFmtId="2" fontId="9" fillId="19" borderId="26" xfId="0" applyNumberFormat="1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  <xf numFmtId="0" fontId="11" fillId="18" borderId="31" xfId="0" applyFont="1" applyFill="1" applyBorder="1" applyAlignment="1">
      <alignment horizontal="center"/>
    </xf>
    <xf numFmtId="0" fontId="3" fillId="3" borderId="67" xfId="0" applyFont="1" applyFill="1" applyBorder="1" applyAlignment="1">
      <alignment horizontal="center" vertical="center" wrapText="1"/>
    </xf>
    <xf numFmtId="0" fontId="3" fillId="3" borderId="68" xfId="0" applyFont="1" applyFill="1" applyBorder="1" applyAlignment="1">
      <alignment horizontal="center" vertical="center" wrapText="1"/>
    </xf>
    <xf numFmtId="164" fontId="0" fillId="3" borderId="75" xfId="0" applyNumberFormat="1" applyFont="1" applyFill="1" applyBorder="1"/>
    <xf numFmtId="164" fontId="5" fillId="0" borderId="76" xfId="0" applyNumberFormat="1" applyFont="1" applyBorder="1"/>
    <xf numFmtId="1" fontId="5" fillId="0" borderId="58" xfId="0" applyNumberFormat="1" applyFont="1" applyBorder="1"/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1" fontId="3" fillId="0" borderId="77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 wrapText="1"/>
    </xf>
    <xf numFmtId="2" fontId="0" fillId="10" borderId="78" xfId="0" applyNumberFormat="1" applyFont="1" applyFill="1" applyBorder="1" applyAlignment="1">
      <alignment horizontal="center"/>
    </xf>
    <xf numFmtId="2" fontId="5" fillId="3" borderId="78" xfId="0" applyNumberFormat="1" applyFont="1" applyFill="1" applyBorder="1" applyAlignment="1">
      <alignment horizontal="center"/>
    </xf>
    <xf numFmtId="1" fontId="0" fillId="0" borderId="0" xfId="0" applyNumberFormat="1" applyFont="1"/>
    <xf numFmtId="0" fontId="12" fillId="0" borderId="2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 wrapText="1"/>
    </xf>
    <xf numFmtId="2" fontId="5" fillId="3" borderId="60" xfId="0" applyNumberFormat="1" applyFont="1" applyFill="1" applyBorder="1" applyAlignment="1">
      <alignment horizontal="center"/>
    </xf>
    <xf numFmtId="0" fontId="12" fillId="0" borderId="3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12" fillId="0" borderId="67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 wrapText="1"/>
    </xf>
    <xf numFmtId="2" fontId="5" fillId="3" borderId="67" xfId="0" applyNumberFormat="1" applyFont="1" applyFill="1" applyBorder="1" applyAlignment="1">
      <alignment horizontal="center"/>
    </xf>
    <xf numFmtId="0" fontId="12" fillId="13" borderId="16" xfId="0" applyFont="1" applyFill="1" applyBorder="1" applyAlignment="1">
      <alignment horizontal="left" vertical="center" wrapText="1"/>
    </xf>
    <xf numFmtId="0" fontId="12" fillId="13" borderId="17" xfId="0" applyFont="1" applyFill="1" applyBorder="1" applyAlignment="1">
      <alignment horizontal="center" vertical="center" wrapText="1"/>
    </xf>
    <xf numFmtId="0" fontId="13" fillId="12" borderId="18" xfId="0" applyFont="1" applyFill="1" applyBorder="1" applyAlignment="1">
      <alignment horizontal="center" vertical="center" wrapText="1"/>
    </xf>
    <xf numFmtId="0" fontId="12" fillId="13" borderId="19" xfId="0" applyFont="1" applyFill="1" applyBorder="1" applyAlignment="1">
      <alignment horizontal="center" vertical="center"/>
    </xf>
    <xf numFmtId="0" fontId="12" fillId="13" borderId="65" xfId="0" applyFont="1" applyFill="1" applyBorder="1" applyAlignment="1">
      <alignment horizontal="center" vertical="center" wrapText="1"/>
    </xf>
    <xf numFmtId="0" fontId="12" fillId="13" borderId="26" xfId="0" applyFont="1" applyFill="1" applyBorder="1" applyAlignment="1">
      <alignment horizontal="left" vertical="center" wrapText="1"/>
    </xf>
    <xf numFmtId="0" fontId="12" fillId="13" borderId="7" xfId="0" applyFont="1" applyFill="1" applyBorder="1" applyAlignment="1">
      <alignment horizontal="center" vertical="center" wrapText="1"/>
    </xf>
    <xf numFmtId="0" fontId="13" fillId="12" borderId="80" xfId="0" applyFont="1" applyFill="1" applyBorder="1" applyAlignment="1">
      <alignment horizontal="center" vertical="center" wrapText="1"/>
    </xf>
    <xf numFmtId="0" fontId="12" fillId="13" borderId="78" xfId="0" applyFont="1" applyFill="1" applyBorder="1" applyAlignment="1">
      <alignment horizontal="center" vertical="center"/>
    </xf>
    <xf numFmtId="0" fontId="12" fillId="13" borderId="66" xfId="0" applyFont="1" applyFill="1" applyBorder="1" applyAlignment="1">
      <alignment horizontal="center" vertical="center" wrapText="1"/>
    </xf>
    <xf numFmtId="0" fontId="12" fillId="13" borderId="26" xfId="0" applyFont="1" applyFill="1" applyBorder="1" applyAlignment="1">
      <alignment horizontal="left" vertical="center"/>
    </xf>
    <xf numFmtId="0" fontId="12" fillId="13" borderId="7" xfId="0" applyFont="1" applyFill="1" applyBorder="1" applyAlignment="1">
      <alignment horizontal="center" vertical="center"/>
    </xf>
    <xf numFmtId="0" fontId="13" fillId="12" borderId="80" xfId="0" applyFont="1" applyFill="1" applyBorder="1" applyAlignment="1">
      <alignment horizontal="center" vertical="center"/>
    </xf>
    <xf numFmtId="0" fontId="12" fillId="13" borderId="66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left" vertical="center"/>
    </xf>
    <xf numFmtId="0" fontId="12" fillId="13" borderId="31" xfId="0" applyFont="1" applyFill="1" applyBorder="1" applyAlignment="1">
      <alignment horizontal="center" vertical="center"/>
    </xf>
    <xf numFmtId="0" fontId="13" fillId="12" borderId="81" xfId="0" applyFont="1" applyFill="1" applyBorder="1" applyAlignment="1">
      <alignment horizontal="center" vertical="center"/>
    </xf>
    <xf numFmtId="0" fontId="12" fillId="13" borderId="82" xfId="0" applyFont="1" applyFill="1" applyBorder="1" applyAlignment="1">
      <alignment horizontal="center" vertical="center"/>
    </xf>
    <xf numFmtId="0" fontId="12" fillId="13" borderId="68" xfId="0" applyFont="1" applyFill="1" applyBorder="1" applyAlignment="1">
      <alignment horizontal="center" vertical="center"/>
    </xf>
    <xf numFmtId="2" fontId="5" fillId="3" borderId="83" xfId="0" applyNumberFormat="1" applyFont="1" applyFill="1" applyBorder="1" applyAlignment="1">
      <alignment horizontal="center"/>
    </xf>
    <xf numFmtId="0" fontId="12" fillId="0" borderId="71" xfId="0" applyFont="1" applyBorder="1" applyAlignment="1">
      <alignment horizontal="left" vertical="center"/>
    </xf>
    <xf numFmtId="0" fontId="12" fillId="0" borderId="7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2" fontId="5" fillId="3" borderId="19" xfId="0" applyNumberFormat="1" applyFont="1" applyFill="1" applyBorder="1" applyAlignment="1">
      <alignment horizontal="center"/>
    </xf>
    <xf numFmtId="0" fontId="12" fillId="0" borderId="26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0" fillId="0" borderId="84" xfId="0" applyFont="1" applyBorder="1"/>
    <xf numFmtId="0" fontId="12" fillId="13" borderId="60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left" vertical="center" wrapText="1"/>
    </xf>
    <xf numFmtId="0" fontId="12" fillId="13" borderId="3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/>
    </xf>
    <xf numFmtId="0" fontId="12" fillId="13" borderId="67" xfId="0" applyFont="1" applyFill="1" applyBorder="1" applyAlignment="1">
      <alignment horizontal="center" vertical="center"/>
    </xf>
    <xf numFmtId="0" fontId="12" fillId="13" borderId="68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left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/>
    </xf>
    <xf numFmtId="0" fontId="12" fillId="3" borderId="85" xfId="0" applyFont="1" applyFill="1" applyBorder="1" applyAlignment="1">
      <alignment horizontal="center" vertical="center" wrapText="1"/>
    </xf>
    <xf numFmtId="2" fontId="5" fillId="3" borderId="24" xfId="0" applyNumberFormat="1" applyFont="1" applyFill="1" applyBorder="1" applyAlignment="1">
      <alignment horizontal="center"/>
    </xf>
    <xf numFmtId="0" fontId="12" fillId="3" borderId="2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78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 wrapText="1"/>
    </xf>
    <xf numFmtId="2" fontId="5" fillId="3" borderId="21" xfId="0" applyNumberFormat="1" applyFont="1" applyFill="1" applyBorder="1" applyAlignment="1">
      <alignment horizontal="center"/>
    </xf>
    <xf numFmtId="0" fontId="12" fillId="3" borderId="26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left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82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2" fontId="5" fillId="3" borderId="58" xfId="0" applyNumberFormat="1" applyFont="1" applyFill="1" applyBorder="1" applyAlignment="1">
      <alignment horizontal="center"/>
    </xf>
    <xf numFmtId="0" fontId="12" fillId="13" borderId="48" xfId="0" applyFont="1" applyFill="1" applyBorder="1" applyAlignment="1">
      <alignment horizontal="left" vertical="center"/>
    </xf>
    <xf numFmtId="0" fontId="12" fillId="13" borderId="49" xfId="0" applyFont="1" applyFill="1" applyBorder="1" applyAlignment="1">
      <alignment horizontal="center" vertical="center"/>
    </xf>
    <xf numFmtId="0" fontId="12" fillId="13" borderId="85" xfId="0" applyFont="1" applyFill="1" applyBorder="1" applyAlignment="1">
      <alignment horizontal="center" vertical="center"/>
    </xf>
    <xf numFmtId="1" fontId="12" fillId="13" borderId="60" xfId="0" applyNumberFormat="1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left" vertical="center"/>
    </xf>
    <xf numFmtId="0" fontId="3" fillId="0" borderId="72" xfId="0" applyFont="1" applyBorder="1" applyAlignment="1">
      <alignment horizontal="center"/>
    </xf>
    <xf numFmtId="1" fontId="9" fillId="3" borderId="78" xfId="0" applyNumberFormat="1" applyFont="1" applyFill="1" applyBorder="1" applyAlignment="1">
      <alignment horizontal="center"/>
    </xf>
    <xf numFmtId="1" fontId="3" fillId="3" borderId="85" xfId="0" applyNumberFormat="1" applyFont="1" applyFill="1" applyBorder="1" applyAlignment="1">
      <alignment horizontal="center"/>
    </xf>
    <xf numFmtId="2" fontId="14" fillId="10" borderId="67" xfId="0" applyNumberFormat="1" applyFont="1" applyFill="1" applyBorder="1" applyAlignment="1">
      <alignment horizontal="center"/>
    </xf>
    <xf numFmtId="2" fontId="5" fillId="18" borderId="67" xfId="0" applyNumberFormat="1" applyFont="1" applyFill="1" applyBorder="1" applyAlignment="1">
      <alignment horizontal="center"/>
    </xf>
    <xf numFmtId="0" fontId="12" fillId="3" borderId="69" xfId="0" applyFont="1" applyFill="1" applyBorder="1" applyAlignment="1">
      <alignment horizontal="left" vertical="center"/>
    </xf>
    <xf numFmtId="0" fontId="8" fillId="3" borderId="86" xfId="0" applyFont="1" applyFill="1" applyBorder="1" applyAlignment="1">
      <alignment horizontal="center" vertical="center" wrapText="1"/>
    </xf>
    <xf numFmtId="0" fontId="9" fillId="3" borderId="86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1" fontId="3" fillId="9" borderId="17" xfId="0" applyNumberFormat="1" applyFont="1" applyFill="1" applyBorder="1" applyAlignment="1">
      <alignment horizontal="center" vertical="center" wrapText="1"/>
    </xf>
    <xf numFmtId="1" fontId="3" fillId="0" borderId="87" xfId="0" applyNumberFormat="1" applyFont="1" applyBorder="1" applyAlignment="1">
      <alignment horizontal="center" vertical="center" wrapText="1"/>
    </xf>
    <xf numFmtId="1" fontId="9" fillId="3" borderId="88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8" fillId="0" borderId="89" xfId="0" applyFont="1" applyBorder="1" applyAlignment="1">
      <alignment horizontal="center" vertical="center" wrapText="1"/>
    </xf>
    <xf numFmtId="0" fontId="9" fillId="3" borderId="89" xfId="0" applyFont="1" applyFill="1" applyBorder="1" applyAlignment="1">
      <alignment horizontal="center" vertical="center" wrapText="1"/>
    </xf>
    <xf numFmtId="0" fontId="3" fillId="0" borderId="89" xfId="0" applyFont="1" applyBorder="1" applyAlignment="1">
      <alignment horizontal="center"/>
    </xf>
    <xf numFmtId="1" fontId="3" fillId="0" borderId="90" xfId="0" applyNumberFormat="1" applyFont="1" applyBorder="1" applyAlignment="1">
      <alignment horizontal="center" vertical="center" wrapText="1"/>
    </xf>
    <xf numFmtId="0" fontId="12" fillId="0" borderId="9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9" fillId="9" borderId="16" xfId="0" applyFont="1" applyFill="1" applyBorder="1" applyAlignment="1">
      <alignment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1" fontId="3" fillId="9" borderId="18" xfId="0" applyNumberFormat="1" applyFont="1" applyFill="1" applyBorder="1" applyAlignment="1">
      <alignment horizontal="center" vertical="center" wrapText="1"/>
    </xf>
    <xf numFmtId="0" fontId="9" fillId="12" borderId="78" xfId="0" applyFont="1" applyFill="1" applyBorder="1" applyAlignment="1">
      <alignment horizontal="center" vertical="center" wrapText="1"/>
    </xf>
    <xf numFmtId="0" fontId="9" fillId="9" borderId="30" xfId="0" applyFont="1" applyFill="1" applyBorder="1" applyAlignment="1">
      <alignment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9" fillId="9" borderId="31" xfId="0" applyFont="1" applyFill="1" applyBorder="1" applyAlignment="1">
      <alignment horizontal="center" vertical="center" wrapText="1"/>
    </xf>
    <xf numFmtId="0" fontId="3" fillId="12" borderId="31" xfId="0" applyFont="1" applyFill="1" applyBorder="1" applyAlignment="1">
      <alignment horizontal="center" vertical="center" wrapText="1"/>
    </xf>
    <xf numFmtId="0" fontId="9" fillId="12" borderId="67" xfId="0" applyFont="1" applyFill="1" applyBorder="1" applyAlignment="1">
      <alignment horizontal="center" vertical="center" wrapText="1"/>
    </xf>
    <xf numFmtId="0" fontId="9" fillId="12" borderId="68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vertical="center" wrapText="1"/>
    </xf>
    <xf numFmtId="0" fontId="8" fillId="12" borderId="89" xfId="0" applyFont="1" applyFill="1" applyBorder="1" applyAlignment="1">
      <alignment horizontal="center" vertical="center" wrapText="1"/>
    </xf>
    <xf numFmtId="0" fontId="9" fillId="12" borderId="89" xfId="0" applyFont="1" applyFill="1" applyBorder="1" applyAlignment="1">
      <alignment horizontal="center" vertical="center" wrapText="1"/>
    </xf>
    <xf numFmtId="0" fontId="3" fillId="12" borderId="89" xfId="0" applyFont="1" applyFill="1" applyBorder="1" applyAlignment="1">
      <alignment horizontal="center" vertical="center" wrapText="1"/>
    </xf>
    <xf numFmtId="0" fontId="9" fillId="12" borderId="91" xfId="0" applyFont="1" applyFill="1" applyBorder="1" applyAlignment="1">
      <alignment horizontal="center" vertical="center" wrapText="1"/>
    </xf>
    <xf numFmtId="0" fontId="9" fillId="12" borderId="92" xfId="0" applyFont="1" applyFill="1" applyBorder="1" applyAlignment="1">
      <alignment horizontal="center" vertical="center" wrapText="1"/>
    </xf>
    <xf numFmtId="2" fontId="0" fillId="10" borderId="3" xfId="0" applyNumberFormat="1" applyFont="1" applyFill="1" applyBorder="1" applyAlignment="1">
      <alignment horizontal="center"/>
    </xf>
    <xf numFmtId="2" fontId="5" fillId="18" borderId="30" xfId="0" applyNumberFormat="1" applyFont="1" applyFill="1" applyBorder="1" applyAlignment="1">
      <alignment horizontal="center"/>
    </xf>
    <xf numFmtId="164" fontId="0" fillId="0" borderId="3" xfId="0" applyNumberFormat="1" applyFont="1" applyBorder="1"/>
    <xf numFmtId="0" fontId="0" fillId="12" borderId="93" xfId="0" applyFont="1" applyFill="1" applyBorder="1"/>
    <xf numFmtId="1" fontId="3" fillId="3" borderId="17" xfId="0" applyNumberFormat="1" applyFont="1" applyFill="1" applyBorder="1" applyAlignment="1">
      <alignment horizontal="center"/>
    </xf>
    <xf numFmtId="1" fontId="12" fillId="0" borderId="19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/>
    </xf>
    <xf numFmtId="0" fontId="5" fillId="18" borderId="22" xfId="0" applyFont="1" applyFill="1" applyBorder="1" applyAlignment="1">
      <alignment horizontal="center"/>
    </xf>
    <xf numFmtId="164" fontId="0" fillId="0" borderId="94" xfId="0" applyNumberFormat="1" applyFont="1" applyBorder="1"/>
    <xf numFmtId="1" fontId="3" fillId="3" borderId="7" xfId="0" applyNumberFormat="1" applyFont="1" applyFill="1" applyBorder="1" applyAlignment="1">
      <alignment horizontal="center"/>
    </xf>
    <xf numFmtId="0" fontId="12" fillId="0" borderId="27" xfId="0" applyFont="1" applyBorder="1" applyAlignment="1">
      <alignment horizontal="center" vertical="center" wrapText="1"/>
    </xf>
    <xf numFmtId="0" fontId="0" fillId="10" borderId="21" xfId="0" applyFont="1" applyFill="1" applyBorder="1" applyAlignment="1">
      <alignment horizontal="center"/>
    </xf>
    <xf numFmtId="2" fontId="5" fillId="18" borderId="22" xfId="0" applyNumberFormat="1" applyFont="1" applyFill="1" applyBorder="1" applyAlignment="1">
      <alignment horizontal="center"/>
    </xf>
    <xf numFmtId="164" fontId="0" fillId="0" borderId="21" xfId="0" applyNumberFormat="1" applyFont="1" applyBorder="1"/>
    <xf numFmtId="1" fontId="3" fillId="3" borderId="31" xfId="0" applyNumberFormat="1" applyFont="1" applyFill="1" applyBorder="1" applyAlignment="1">
      <alignment horizontal="center"/>
    </xf>
    <xf numFmtId="0" fontId="12" fillId="0" borderId="32" xfId="0" applyFont="1" applyBorder="1" applyAlignment="1">
      <alignment horizontal="center" vertical="center" wrapText="1"/>
    </xf>
    <xf numFmtId="0" fontId="0" fillId="3" borderId="37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164" fontId="0" fillId="0" borderId="58" xfId="0" applyNumberFormat="1" applyFont="1" applyBorder="1"/>
    <xf numFmtId="0" fontId="3" fillId="9" borderId="17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95" xfId="0" applyFont="1" applyBorder="1" applyAlignment="1">
      <alignment horizontal="center" vertical="center" wrapText="1"/>
    </xf>
    <xf numFmtId="0" fontId="9" fillId="9" borderId="26" xfId="0" applyFont="1" applyFill="1" applyBorder="1" applyAlignment="1">
      <alignment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1" fontId="3" fillId="9" borderId="80" xfId="0" applyNumberFormat="1" applyFont="1" applyFill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2" fontId="0" fillId="3" borderId="24" xfId="0" applyNumberFormat="1" applyFont="1" applyFill="1" applyBorder="1" applyAlignment="1">
      <alignment horizontal="center"/>
    </xf>
    <xf numFmtId="2" fontId="5" fillId="3" borderId="36" xfId="0" applyNumberFormat="1" applyFont="1" applyFill="1" applyBorder="1" applyAlignment="1">
      <alignment horizontal="center"/>
    </xf>
    <xf numFmtId="2" fontId="0" fillId="3" borderId="21" xfId="0" applyNumberFormat="1" applyFont="1" applyFill="1" applyBorder="1" applyAlignment="1">
      <alignment horizontal="center"/>
    </xf>
    <xf numFmtId="0" fontId="3" fillId="18" borderId="86" xfId="0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96" xfId="0" applyFont="1" applyBorder="1" applyAlignment="1">
      <alignment horizontal="center" vertical="center" wrapText="1"/>
    </xf>
    <xf numFmtId="2" fontId="0" fillId="7" borderId="58" xfId="0" applyNumberFormat="1" applyFont="1" applyFill="1" applyBorder="1" applyAlignment="1">
      <alignment horizontal="center"/>
    </xf>
    <xf numFmtId="2" fontId="5" fillId="10" borderId="36" xfId="0" applyNumberFormat="1" applyFont="1" applyFill="1" applyBorder="1" applyAlignment="1">
      <alignment horizontal="center"/>
    </xf>
    <xf numFmtId="1" fontId="3" fillId="12" borderId="17" xfId="0" applyNumberFormat="1" applyFont="1" applyFill="1" applyBorder="1" applyAlignment="1">
      <alignment horizontal="center" vertical="center" wrapText="1"/>
    </xf>
    <xf numFmtId="0" fontId="9" fillId="12" borderId="97" xfId="0" applyFont="1" applyFill="1" applyBorder="1" applyAlignment="1">
      <alignment horizontal="center" vertical="center" wrapText="1"/>
    </xf>
    <xf numFmtId="1" fontId="3" fillId="12" borderId="7" xfId="0" applyNumberFormat="1" applyFont="1" applyFill="1" applyBorder="1" applyAlignment="1">
      <alignment horizontal="center" vertical="center" wrapText="1"/>
    </xf>
    <xf numFmtId="0" fontId="9" fillId="12" borderId="60" xfId="0" applyFont="1" applyFill="1" applyBorder="1" applyAlignment="1">
      <alignment horizontal="center" vertical="center" wrapText="1"/>
    </xf>
    <xf numFmtId="0" fontId="9" fillId="12" borderId="98" xfId="0" applyFont="1" applyFill="1" applyBorder="1" applyAlignment="1">
      <alignment horizontal="center" vertical="center" wrapText="1"/>
    </xf>
    <xf numFmtId="1" fontId="3" fillId="12" borderId="31" xfId="0" applyNumberFormat="1" applyFont="1" applyFill="1" applyBorder="1" applyAlignment="1">
      <alignment horizontal="center" vertical="center" wrapText="1"/>
    </xf>
    <xf numFmtId="1" fontId="3" fillId="9" borderId="81" xfId="0" applyNumberFormat="1" applyFont="1" applyFill="1" applyBorder="1" applyAlignment="1">
      <alignment horizontal="center" vertical="center" wrapText="1"/>
    </xf>
    <xf numFmtId="0" fontId="9" fillId="12" borderId="99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6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95" xfId="0" applyFont="1" applyBorder="1" applyAlignment="1">
      <alignment horizontal="center" vertical="center" wrapText="1"/>
    </xf>
    <xf numFmtId="2" fontId="0" fillId="10" borderId="48" xfId="0" applyNumberFormat="1" applyFont="1" applyFill="1" applyBorder="1" applyAlignment="1">
      <alignment horizontal="center"/>
    </xf>
    <xf numFmtId="2" fontId="5" fillId="20" borderId="48" xfId="0" applyNumberFormat="1" applyFont="1" applyFill="1" applyBorder="1" applyAlignment="1">
      <alignment horizontal="center"/>
    </xf>
    <xf numFmtId="0" fontId="15" fillId="0" borderId="30" xfId="0" applyFont="1" applyBorder="1" applyAlignment="1">
      <alignment vertical="center" wrapText="1"/>
    </xf>
    <xf numFmtId="0" fontId="16" fillId="0" borderId="31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100" xfId="0" applyFont="1" applyBorder="1" applyAlignment="1">
      <alignment horizontal="center" vertical="center" wrapText="1"/>
    </xf>
    <xf numFmtId="2" fontId="0" fillId="10" borderId="30" xfId="0" applyNumberFormat="1" applyFont="1" applyFill="1" applyBorder="1" applyAlignment="1">
      <alignment horizontal="center"/>
    </xf>
    <xf numFmtId="2" fontId="5" fillId="21" borderId="30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46" xfId="0" applyNumberFormat="1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1" fontId="3" fillId="0" borderId="101" xfId="0" applyNumberFormat="1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100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2" fontId="3" fillId="0" borderId="105" xfId="0" applyNumberFormat="1" applyFont="1" applyBorder="1" applyAlignment="1">
      <alignment horizontal="center" vertical="center" wrapText="1"/>
    </xf>
    <xf numFmtId="0" fontId="3" fillId="12" borderId="16" xfId="0" applyFont="1" applyFill="1" applyBorder="1" applyAlignment="1">
      <alignment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12" borderId="97" xfId="0" applyFont="1" applyFill="1" applyBorder="1" applyAlignment="1">
      <alignment horizontal="center" vertical="center" wrapText="1"/>
    </xf>
    <xf numFmtId="2" fontId="9" fillId="3" borderId="24" xfId="0" applyNumberFormat="1" applyFont="1" applyFill="1" applyBorder="1" applyAlignment="1">
      <alignment horizontal="center" vertical="center" wrapText="1"/>
    </xf>
    <xf numFmtId="2" fontId="3" fillId="3" borderId="24" xfId="0" applyNumberFormat="1" applyFont="1" applyFill="1" applyBorder="1" applyAlignment="1">
      <alignment horizontal="center" vertical="center" wrapText="1"/>
    </xf>
    <xf numFmtId="0" fontId="3" fillId="12" borderId="99" xfId="0" applyFont="1" applyFill="1" applyBorder="1" applyAlignment="1">
      <alignment horizontal="center" vertical="center" wrapText="1"/>
    </xf>
    <xf numFmtId="2" fontId="9" fillId="3" borderId="58" xfId="0" applyNumberFormat="1" applyFont="1" applyFill="1" applyBorder="1" applyAlignment="1">
      <alignment horizontal="center" vertical="center" wrapText="1"/>
    </xf>
    <xf numFmtId="2" fontId="3" fillId="3" borderId="57" xfId="0" applyNumberFormat="1" applyFont="1" applyFill="1" applyBorder="1" applyAlignment="1">
      <alignment horizontal="center" vertical="center" wrapText="1"/>
    </xf>
    <xf numFmtId="0" fontId="3" fillId="0" borderId="71" xfId="0" applyFont="1" applyBorder="1" applyAlignment="1">
      <alignment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2" fontId="3" fillId="15" borderId="24" xfId="0" applyNumberFormat="1" applyFont="1" applyFill="1" applyBorder="1" applyAlignment="1">
      <alignment horizontal="center" vertical="center" wrapText="1"/>
    </xf>
    <xf numFmtId="2" fontId="3" fillId="18" borderId="7" xfId="0" applyNumberFormat="1" applyFont="1" applyFill="1" applyBorder="1" applyAlignment="1">
      <alignment horizontal="center" vertical="center" wrapText="1"/>
    </xf>
    <xf numFmtId="2" fontId="9" fillId="3" borderId="57" xfId="0" applyNumberFormat="1" applyFont="1" applyFill="1" applyBorder="1" applyAlignment="1">
      <alignment horizontal="center" vertical="center" wrapText="1"/>
    </xf>
    <xf numFmtId="2" fontId="3" fillId="18" borderId="57" xfId="0" applyNumberFormat="1" applyFont="1" applyFill="1" applyBorder="1" applyAlignment="1">
      <alignment horizontal="center" vertical="center" wrapText="1"/>
    </xf>
    <xf numFmtId="2" fontId="3" fillId="22" borderId="24" xfId="0" applyNumberFormat="1" applyFont="1" applyFill="1" applyBorder="1" applyAlignment="1">
      <alignment horizontal="center" vertical="center" wrapText="1"/>
    </xf>
    <xf numFmtId="2" fontId="9" fillId="19" borderId="24" xfId="0" applyNumberFormat="1" applyFont="1" applyFill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wrapText="1"/>
    </xf>
    <xf numFmtId="2" fontId="9" fillId="7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" fontId="5" fillId="0" borderId="76" xfId="0" applyNumberFormat="1" applyFont="1" applyBorder="1"/>
    <xf numFmtId="0" fontId="3" fillId="12" borderId="26" xfId="0" applyFont="1" applyFill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12" borderId="30" xfId="0" applyFont="1" applyFill="1" applyBorder="1" applyAlignment="1">
      <alignment vertical="center" wrapText="1"/>
    </xf>
    <xf numFmtId="164" fontId="3" fillId="0" borderId="106" xfId="0" applyNumberFormat="1" applyFont="1" applyBorder="1" applyAlignment="1">
      <alignment horizontal="center" vertical="center" wrapText="1"/>
    </xf>
    <xf numFmtId="0" fontId="9" fillId="12" borderId="107" xfId="0" applyFont="1" applyFill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0" fillId="0" borderId="19" xfId="0" applyFont="1" applyBorder="1"/>
    <xf numFmtId="0" fontId="0" fillId="0" borderId="95" xfId="0" applyFont="1" applyBorder="1"/>
    <xf numFmtId="2" fontId="5" fillId="14" borderId="48" xfId="0" applyNumberFormat="1" applyFont="1" applyFill="1" applyBorder="1" applyAlignment="1">
      <alignment horizontal="center"/>
    </xf>
    <xf numFmtId="0" fontId="3" fillId="0" borderId="62" xfId="0" applyFont="1" applyBorder="1" applyAlignment="1">
      <alignment vertical="center" wrapText="1"/>
    </xf>
    <xf numFmtId="0" fontId="3" fillId="0" borderId="108" xfId="0" applyFont="1" applyBorder="1" applyAlignment="1">
      <alignment horizontal="center" vertical="center" wrapText="1"/>
    </xf>
    <xf numFmtId="0" fontId="0" fillId="0" borderId="63" xfId="0" applyFont="1" applyBorder="1"/>
    <xf numFmtId="0" fontId="0" fillId="0" borderId="96" xfId="0" applyFont="1" applyBorder="1"/>
    <xf numFmtId="2" fontId="0" fillId="10" borderId="69" xfId="0" applyNumberFormat="1" applyFont="1" applyFill="1" applyBorder="1" applyAlignment="1">
      <alignment horizontal="center"/>
    </xf>
    <xf numFmtId="2" fontId="5" fillId="14" borderId="69" xfId="0" applyNumberFormat="1" applyFont="1" applyFill="1" applyBorder="1" applyAlignment="1">
      <alignment horizontal="center"/>
    </xf>
    <xf numFmtId="0" fontId="3" fillId="12" borderId="18" xfId="0" applyFont="1" applyFill="1" applyBorder="1" applyAlignment="1">
      <alignment horizontal="center" vertical="center" wrapText="1"/>
    </xf>
    <xf numFmtId="2" fontId="0" fillId="3" borderId="16" xfId="0" applyNumberFormat="1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center"/>
    </xf>
    <xf numFmtId="0" fontId="3" fillId="12" borderId="80" xfId="0" applyFont="1" applyFill="1" applyBorder="1" applyAlignment="1">
      <alignment horizontal="center" vertical="center" wrapText="1"/>
    </xf>
    <xf numFmtId="0" fontId="3" fillId="12" borderId="98" xfId="0" applyFont="1" applyFill="1" applyBorder="1" applyAlignment="1">
      <alignment horizontal="center" vertical="center" wrapText="1"/>
    </xf>
    <xf numFmtId="2" fontId="0" fillId="10" borderId="26" xfId="0" applyNumberFormat="1" applyFont="1" applyFill="1" applyBorder="1" applyAlignment="1">
      <alignment horizontal="center"/>
    </xf>
    <xf numFmtId="2" fontId="5" fillId="14" borderId="26" xfId="0" applyNumberFormat="1" applyFont="1" applyFill="1" applyBorder="1" applyAlignment="1">
      <alignment horizontal="center"/>
    </xf>
    <xf numFmtId="2" fontId="0" fillId="19" borderId="26" xfId="0" applyNumberFormat="1" applyFont="1" applyFill="1" applyBorder="1" applyAlignment="1">
      <alignment horizontal="center"/>
    </xf>
    <xf numFmtId="0" fontId="3" fillId="12" borderId="81" xfId="0" applyFont="1" applyFill="1" applyBorder="1" applyAlignment="1">
      <alignment horizontal="center" vertical="center" wrapText="1"/>
    </xf>
    <xf numFmtId="2" fontId="5" fillId="0" borderId="30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2" fontId="5" fillId="0" borderId="71" xfId="0" applyNumberFormat="1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2" fontId="0" fillId="3" borderId="26" xfId="0" applyNumberFormat="1" applyFont="1" applyFill="1" applyBorder="1" applyAlignment="1">
      <alignment horizontal="center"/>
    </xf>
    <xf numFmtId="2" fontId="5" fillId="10" borderId="26" xfId="0" applyNumberFormat="1" applyFont="1" applyFill="1" applyBorder="1" applyAlignment="1">
      <alignment horizontal="center"/>
    </xf>
    <xf numFmtId="2" fontId="5" fillId="5" borderId="26" xfId="0" applyNumberFormat="1" applyFont="1" applyFill="1" applyBorder="1" applyAlignment="1">
      <alignment horizontal="center"/>
    </xf>
    <xf numFmtId="0" fontId="17" fillId="18" borderId="7" xfId="0" applyFont="1" applyFill="1" applyBorder="1" applyAlignment="1">
      <alignment horizontal="center" vertical="center" wrapText="1"/>
    </xf>
    <xf numFmtId="0" fontId="17" fillId="18" borderId="80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17" fillId="18" borderId="31" xfId="0" applyFont="1" applyFill="1" applyBorder="1" applyAlignment="1">
      <alignment horizontal="center" vertical="center" wrapText="1"/>
    </xf>
    <xf numFmtId="0" fontId="17" fillId="18" borderId="81" xfId="0" applyFont="1" applyFill="1" applyBorder="1" applyAlignment="1">
      <alignment horizontal="center" vertical="center" wrapText="1"/>
    </xf>
    <xf numFmtId="0" fontId="0" fillId="0" borderId="67" xfId="0" applyFont="1" applyBorder="1" applyAlignment="1">
      <alignment horizontal="center"/>
    </xf>
    <xf numFmtId="0" fontId="0" fillId="0" borderId="100" xfId="0" applyFont="1" applyBorder="1" applyAlignment="1">
      <alignment horizontal="center"/>
    </xf>
    <xf numFmtId="2" fontId="0" fillId="3" borderId="30" xfId="0" applyNumberFormat="1" applyFont="1" applyFill="1" applyBorder="1" applyAlignment="1">
      <alignment horizontal="center"/>
    </xf>
    <xf numFmtId="164" fontId="5" fillId="0" borderId="58" xfId="0" applyNumberFormat="1" applyFont="1" applyBorder="1"/>
    <xf numFmtId="0" fontId="2" fillId="0" borderId="2" xfId="0" applyFont="1" applyBorder="1"/>
    <xf numFmtId="0" fontId="5" fillId="5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6" fillId="6" borderId="8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39" xfId="0" applyFont="1" applyFill="1" applyBorder="1" applyAlignment="1">
      <alignment horizontal="center" vertical="center" wrapText="1"/>
    </xf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5" fillId="5" borderId="39" xfId="0" applyFont="1" applyFill="1" applyBorder="1" applyAlignment="1">
      <alignment horizontal="center" vertical="center"/>
    </xf>
    <xf numFmtId="0" fontId="8" fillId="8" borderId="102" xfId="0" applyFont="1" applyFill="1" applyBorder="1" applyAlignment="1">
      <alignment horizontal="center" vertical="center" wrapText="1"/>
    </xf>
    <xf numFmtId="0" fontId="2" fillId="0" borderId="103" xfId="0" applyFont="1" applyBorder="1"/>
    <xf numFmtId="0" fontId="2" fillId="0" borderId="104" xfId="0" applyFont="1" applyBorder="1"/>
    <xf numFmtId="0" fontId="2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139065</xdr:colOff>
      <xdr:row>1</xdr:row>
      <xdr:rowOff>51435</xdr:rowOff>
    </xdr:from>
    <xdr:ext cx="1533525" cy="5048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4785" y="180975"/>
          <a:ext cx="1533525" cy="5048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60961</xdr:colOff>
      <xdr:row>1</xdr:row>
      <xdr:rowOff>53341</xdr:rowOff>
    </xdr:from>
    <xdr:to>
      <xdr:col>9</xdr:col>
      <xdr:colOff>594405</xdr:colOff>
      <xdr:row>1</xdr:row>
      <xdr:rowOff>632460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0781" y="182881"/>
          <a:ext cx="1424984" cy="579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zoomScale="130" zoomScaleNormal="130" workbookViewId="0">
      <pane xSplit="11" ySplit="5" topLeftCell="S162" activePane="bottomRight" state="frozen"/>
      <selection pane="topRight" activeCell="L1" sqref="L1"/>
      <selection pane="bottomLeft" activeCell="A6" sqref="A6"/>
      <selection pane="bottomRight" activeCell="S4" sqref="S4"/>
    </sheetView>
  </sheetViews>
  <sheetFormatPr defaultColWidth="14.44140625" defaultRowHeight="15" customHeight="1" x14ac:dyDescent="0.3"/>
  <cols>
    <col min="1" max="1" width="0.6640625" customWidth="1"/>
    <col min="2" max="2" width="8.109375" hidden="1" customWidth="1"/>
    <col min="3" max="3" width="53" customWidth="1"/>
    <col min="4" max="4" width="7.44140625" customWidth="1"/>
    <col min="5" max="5" width="6.88671875" customWidth="1"/>
    <col min="6" max="6" width="14.5546875" customWidth="1"/>
    <col min="7" max="7" width="10.6640625" hidden="1" customWidth="1"/>
    <col min="8" max="8" width="7.5546875" customWidth="1"/>
    <col min="9" max="9" width="13" customWidth="1"/>
    <col min="10" max="10" width="10.109375" customWidth="1"/>
    <col min="11" max="11" width="6.88671875" hidden="1" customWidth="1"/>
    <col min="12" max="12" width="16.109375" hidden="1" customWidth="1"/>
    <col min="13" max="13" width="20.33203125" hidden="1" customWidth="1"/>
    <col min="14" max="15" width="9.33203125" hidden="1" customWidth="1"/>
    <col min="16" max="18" width="9.109375" hidden="1" customWidth="1"/>
    <col min="19" max="19" width="16.109375" customWidth="1"/>
    <col min="20" max="26" width="8.6640625" customWidth="1"/>
  </cols>
  <sheetData>
    <row r="1" spans="1:26" ht="10.5" customHeight="1" thickBot="1" x14ac:dyDescent="0.35">
      <c r="G1" s="1"/>
      <c r="I1" s="1"/>
      <c r="K1" s="1"/>
      <c r="L1" s="1"/>
    </row>
    <row r="2" spans="1:26" ht="66.75" customHeight="1" thickBot="1" x14ac:dyDescent="0.35">
      <c r="A2" s="1"/>
      <c r="B2" s="1"/>
      <c r="C2" s="490" t="s">
        <v>200</v>
      </c>
      <c r="D2" s="476"/>
      <c r="E2" s="476"/>
      <c r="F2" s="476"/>
      <c r="G2" s="476"/>
      <c r="H2" s="476"/>
      <c r="I2" s="476"/>
      <c r="J2" s="476"/>
      <c r="K2" s="476"/>
      <c r="L2" s="1"/>
      <c r="M2" s="1"/>
      <c r="N2" s="1"/>
      <c r="O2" s="1"/>
      <c r="P2" s="1"/>
      <c r="Q2" s="1"/>
      <c r="R2" s="1"/>
      <c r="S2" s="2" t="s">
        <v>0</v>
      </c>
      <c r="T2" s="1"/>
      <c r="U2" s="1"/>
      <c r="V2" s="1"/>
      <c r="W2" s="1"/>
      <c r="X2" s="1"/>
      <c r="Y2" s="1"/>
      <c r="Z2" s="1"/>
    </row>
    <row r="3" spans="1:26" ht="38.25" customHeight="1" thickBot="1" x14ac:dyDescent="0.6">
      <c r="A3" s="1"/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/>
      <c r="H3" s="4" t="s">
        <v>6</v>
      </c>
      <c r="I3" s="4" t="s">
        <v>7</v>
      </c>
      <c r="J3" s="5"/>
      <c r="K3" s="5"/>
      <c r="L3" s="1"/>
      <c r="M3" s="1"/>
      <c r="N3" s="6"/>
      <c r="O3" s="7">
        <f>1.18*1.1</f>
        <v>1.298</v>
      </c>
      <c r="P3" s="1"/>
      <c r="Q3" s="1"/>
      <c r="R3" s="1"/>
      <c r="S3" s="8">
        <v>89.95</v>
      </c>
      <c r="T3" s="1"/>
      <c r="U3" s="1"/>
      <c r="V3" s="1"/>
      <c r="W3" s="1"/>
      <c r="X3" s="1"/>
      <c r="Y3" s="1"/>
      <c r="Z3" s="1"/>
    </row>
    <row r="4" spans="1:26" ht="14.4" x14ac:dyDescent="0.3">
      <c r="A4" s="1"/>
      <c r="B4" s="477" t="s">
        <v>8</v>
      </c>
      <c r="C4" s="478"/>
      <c r="D4" s="478"/>
      <c r="E4" s="478"/>
      <c r="F4" s="478"/>
      <c r="G4" s="478"/>
      <c r="H4" s="478"/>
      <c r="I4" s="478"/>
      <c r="J4" s="478"/>
      <c r="K4" s="479"/>
      <c r="L4" s="1"/>
      <c r="M4" s="1"/>
      <c r="N4" s="9"/>
      <c r="O4" s="9">
        <f>O3*S3</f>
        <v>116.75510000000001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3">
      <c r="A5" s="1"/>
      <c r="B5" s="10"/>
      <c r="C5" s="1"/>
      <c r="D5" s="1"/>
      <c r="E5" s="1"/>
      <c r="F5" s="480" t="s">
        <v>9</v>
      </c>
      <c r="G5" s="478"/>
      <c r="H5" s="479"/>
      <c r="I5" s="11"/>
      <c r="J5" s="12">
        <v>40</v>
      </c>
      <c r="K5" s="13" t="s">
        <v>10</v>
      </c>
      <c r="L5" s="1"/>
      <c r="M5" s="1"/>
      <c r="N5" s="14" t="s">
        <v>11</v>
      </c>
      <c r="O5" s="14" t="s">
        <v>11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1"/>
      <c r="B6" s="481" t="s">
        <v>12</v>
      </c>
      <c r="C6" s="478"/>
      <c r="D6" s="478"/>
      <c r="E6" s="478"/>
      <c r="F6" s="478"/>
      <c r="G6" s="478"/>
      <c r="H6" s="478"/>
      <c r="I6" s="478"/>
      <c r="J6" s="478"/>
      <c r="K6" s="479"/>
      <c r="L6" s="15" t="s">
        <v>13</v>
      </c>
      <c r="M6" s="16" t="s">
        <v>14</v>
      </c>
      <c r="N6" s="1"/>
      <c r="O6" s="1"/>
      <c r="P6" s="1"/>
      <c r="Q6" s="17" t="s">
        <v>15</v>
      </c>
      <c r="R6" s="1"/>
      <c r="S6" s="18"/>
      <c r="T6" s="19"/>
      <c r="U6" s="19"/>
      <c r="V6" s="1"/>
      <c r="W6" s="1"/>
      <c r="X6" s="1"/>
      <c r="Y6" s="1"/>
      <c r="Z6" s="1"/>
    </row>
    <row r="7" spans="1:26" ht="12.75" customHeight="1" x14ac:dyDescent="0.3">
      <c r="A7" s="1"/>
      <c r="B7" s="20"/>
      <c r="C7" s="21" t="s">
        <v>16</v>
      </c>
      <c r="D7" s="22">
        <v>15</v>
      </c>
      <c r="E7" s="23">
        <v>1.5</v>
      </c>
      <c r="F7" s="23" t="s">
        <v>17</v>
      </c>
      <c r="G7" s="24">
        <v>690</v>
      </c>
      <c r="H7" s="25">
        <v>28.933977600000006</v>
      </c>
      <c r="I7" s="26">
        <f>(H7*S3)*(100-$J$5)/100</f>
        <v>1561.5667710720002</v>
      </c>
      <c r="J7" s="27"/>
      <c r="K7" s="28" t="e">
        <f t="shared" ref="K7:K10" si="0">G7+$H$123</f>
        <v>#REF!</v>
      </c>
      <c r="L7" s="29">
        <v>7.1</v>
      </c>
      <c r="M7" s="30">
        <v>7.2</v>
      </c>
      <c r="N7" s="31">
        <f>M7*O3</f>
        <v>9.345600000000001</v>
      </c>
      <c r="O7" s="32">
        <f>N7*S3</f>
        <v>840.63672000000008</v>
      </c>
      <c r="P7" s="33"/>
      <c r="Q7" s="34">
        <f t="shared" ref="Q7:Q14" si="1">(N7*1.2)</f>
        <v>11.214720000000002</v>
      </c>
      <c r="R7" s="35">
        <f>Q7*S3</f>
        <v>1008.7640640000002</v>
      </c>
      <c r="S7" s="36"/>
      <c r="T7" s="1"/>
      <c r="U7" s="1"/>
      <c r="V7" s="1"/>
      <c r="W7" s="1"/>
      <c r="X7" s="1"/>
      <c r="Y7" s="1"/>
      <c r="Z7" s="1"/>
    </row>
    <row r="8" spans="1:26" ht="12.75" customHeight="1" x14ac:dyDescent="0.3">
      <c r="A8" s="1"/>
      <c r="B8" s="37"/>
      <c r="C8" s="38" t="s">
        <v>18</v>
      </c>
      <c r="D8" s="39">
        <v>15</v>
      </c>
      <c r="E8" s="40">
        <v>1.5</v>
      </c>
      <c r="F8" s="40" t="s">
        <v>17</v>
      </c>
      <c r="G8" s="41">
        <v>1090</v>
      </c>
      <c r="H8" s="25">
        <v>40.9898016</v>
      </c>
      <c r="I8" s="26">
        <f>(H8*S3)*(100-$J$5)/100</f>
        <v>2212.2195923519998</v>
      </c>
      <c r="J8" s="27"/>
      <c r="K8" s="42" t="e">
        <f t="shared" si="0"/>
        <v>#REF!</v>
      </c>
      <c r="L8" s="29">
        <f>L7+3.31</f>
        <v>10.41</v>
      </c>
      <c r="M8" s="43">
        <f>M7+3</f>
        <v>10.199999999999999</v>
      </c>
      <c r="N8" s="31">
        <f>M8*O3</f>
        <v>13.239599999999999</v>
      </c>
      <c r="O8" s="44">
        <f>N8*S3</f>
        <v>1190.90202</v>
      </c>
      <c r="P8" s="33"/>
      <c r="Q8" s="34">
        <f t="shared" si="1"/>
        <v>15.887519999999999</v>
      </c>
      <c r="R8" s="45">
        <f>Q8*S3</f>
        <v>1429.0824239999999</v>
      </c>
      <c r="S8" s="99"/>
      <c r="T8" s="1"/>
      <c r="U8" s="1"/>
      <c r="V8" s="1"/>
      <c r="W8" s="1"/>
      <c r="X8" s="1"/>
      <c r="Y8" s="1"/>
      <c r="Z8" s="1"/>
    </row>
    <row r="9" spans="1:26" ht="12.75" customHeight="1" thickBot="1" x14ac:dyDescent="0.35">
      <c r="A9" s="1"/>
      <c r="B9" s="37"/>
      <c r="C9" s="38" t="s">
        <v>19</v>
      </c>
      <c r="D9" s="39">
        <v>15</v>
      </c>
      <c r="E9" s="40">
        <v>1.5</v>
      </c>
      <c r="F9" s="40" t="s">
        <v>17</v>
      </c>
      <c r="G9" s="41">
        <v>690</v>
      </c>
      <c r="H9" s="25">
        <v>28.933977600000006</v>
      </c>
      <c r="I9" s="26">
        <f>(H9*S3)*(100-$J$5)/100</f>
        <v>1561.5667710720002</v>
      </c>
      <c r="J9" s="27"/>
      <c r="K9" s="42" t="e">
        <f t="shared" si="0"/>
        <v>#REF!</v>
      </c>
      <c r="L9" s="29">
        <v>7.1</v>
      </c>
      <c r="M9" s="30">
        <v>7.2</v>
      </c>
      <c r="N9" s="31">
        <f>M9*O3</f>
        <v>9.345600000000001</v>
      </c>
      <c r="O9" s="44">
        <f>N9*S3</f>
        <v>840.63672000000008</v>
      </c>
      <c r="P9" s="33"/>
      <c r="Q9" s="34">
        <f t="shared" si="1"/>
        <v>11.214720000000002</v>
      </c>
      <c r="R9" s="45">
        <f>Q9*S3</f>
        <v>1008.7640640000002</v>
      </c>
      <c r="S9" s="99"/>
      <c r="T9" s="1"/>
      <c r="U9" s="1"/>
      <c r="V9" s="1"/>
      <c r="W9" s="1"/>
      <c r="X9" s="1"/>
      <c r="Y9" s="1"/>
      <c r="Z9" s="1"/>
    </row>
    <row r="10" spans="1:26" ht="12.75" customHeight="1" thickBot="1" x14ac:dyDescent="0.35">
      <c r="A10" s="1"/>
      <c r="B10" s="46"/>
      <c r="C10" s="47" t="s">
        <v>20</v>
      </c>
      <c r="D10" s="48">
        <v>15</v>
      </c>
      <c r="E10" s="49">
        <v>1.5</v>
      </c>
      <c r="F10" s="49" t="s">
        <v>17</v>
      </c>
      <c r="G10" s="50">
        <v>1090</v>
      </c>
      <c r="H10" s="25">
        <v>40.9898016</v>
      </c>
      <c r="I10" s="26">
        <f>(H10*S3)*(100-$J$5)/100</f>
        <v>2212.2195923519998</v>
      </c>
      <c r="J10" s="27"/>
      <c r="K10" s="51" t="e">
        <f t="shared" si="0"/>
        <v>#REF!</v>
      </c>
      <c r="L10" s="29">
        <f>L9+3.31</f>
        <v>10.41</v>
      </c>
      <c r="M10" s="43">
        <f>M9+3</f>
        <v>10.199999999999999</v>
      </c>
      <c r="N10" s="31">
        <f>M10*O3</f>
        <v>13.239599999999999</v>
      </c>
      <c r="O10" s="44">
        <f>N10*S3</f>
        <v>1190.90202</v>
      </c>
      <c r="P10" s="33"/>
      <c r="Q10" s="34">
        <f t="shared" si="1"/>
        <v>15.887519999999999</v>
      </c>
      <c r="R10" s="45">
        <f>Q10*S3</f>
        <v>1429.0824239999999</v>
      </c>
      <c r="S10" s="99"/>
      <c r="T10" s="1"/>
      <c r="U10" s="1"/>
      <c r="V10" s="1"/>
      <c r="W10" s="1"/>
      <c r="X10" s="1"/>
      <c r="Y10" s="1"/>
      <c r="Z10" s="1"/>
    </row>
    <row r="11" spans="1:26" ht="12.75" customHeight="1" thickBot="1" x14ac:dyDescent="0.35">
      <c r="A11" s="1"/>
      <c r="B11" s="52"/>
      <c r="C11" s="53" t="s">
        <v>21</v>
      </c>
      <c r="D11" s="54">
        <v>20</v>
      </c>
      <c r="E11" s="55">
        <v>2.5</v>
      </c>
      <c r="F11" s="55">
        <v>130</v>
      </c>
      <c r="G11" s="56">
        <v>980</v>
      </c>
      <c r="H11" s="25">
        <v>37.774915200000002</v>
      </c>
      <c r="I11" s="26">
        <f>(H11*S3)*(100-$J$5)/100</f>
        <v>2038.7121733440001</v>
      </c>
      <c r="J11" s="27"/>
      <c r="K11" s="57" t="e">
        <f t="shared" ref="K11:K14" si="2">G11+$H$125</f>
        <v>#REF!</v>
      </c>
      <c r="L11" s="29">
        <v>8.6999999999999993</v>
      </c>
      <c r="M11" s="58">
        <v>9.4</v>
      </c>
      <c r="N11" s="31">
        <f>M11*O3</f>
        <v>12.2012</v>
      </c>
      <c r="O11" s="44">
        <f>N11*S3</f>
        <v>1097.49794</v>
      </c>
      <c r="P11" s="33"/>
      <c r="Q11" s="34">
        <f t="shared" si="1"/>
        <v>14.641439999999999</v>
      </c>
      <c r="R11" s="45">
        <f>Q11*S3</f>
        <v>1316.9975279999999</v>
      </c>
      <c r="S11" s="99"/>
      <c r="T11" s="1"/>
      <c r="U11" s="1"/>
      <c r="V11" s="1"/>
      <c r="W11" s="1"/>
      <c r="X11" s="1"/>
      <c r="Y11" s="1"/>
      <c r="Z11" s="1"/>
    </row>
    <row r="12" spans="1:26" ht="12.75" customHeight="1" x14ac:dyDescent="0.3">
      <c r="A12" s="1"/>
      <c r="B12" s="59"/>
      <c r="C12" s="60" t="s">
        <v>22</v>
      </c>
      <c r="D12" s="61">
        <v>20</v>
      </c>
      <c r="E12" s="62">
        <v>2.5</v>
      </c>
      <c r="F12" s="62">
        <v>130</v>
      </c>
      <c r="G12" s="63">
        <v>1380</v>
      </c>
      <c r="H12" s="25">
        <v>49.830739200000004</v>
      </c>
      <c r="I12" s="26">
        <f>(H12*S3)*(100-$J$5)/100</f>
        <v>2689.3649946240002</v>
      </c>
      <c r="J12" s="27"/>
      <c r="K12" s="64" t="e">
        <f t="shared" si="2"/>
        <v>#REF!</v>
      </c>
      <c r="L12" s="29">
        <f>L11+3.31</f>
        <v>12.01</v>
      </c>
      <c r="M12" s="43">
        <f>M11+3</f>
        <v>12.4</v>
      </c>
      <c r="N12" s="31">
        <f>M12*O3</f>
        <v>16.095200000000002</v>
      </c>
      <c r="O12" s="44">
        <f>N12*S3</f>
        <v>1447.7632400000002</v>
      </c>
      <c r="P12" s="33"/>
      <c r="Q12" s="34">
        <f t="shared" si="1"/>
        <v>19.314240000000002</v>
      </c>
      <c r="R12" s="45">
        <f>Q12*S3</f>
        <v>1737.3158880000003</v>
      </c>
      <c r="S12" s="99"/>
      <c r="T12" s="1"/>
      <c r="U12" s="1"/>
      <c r="V12" s="1"/>
      <c r="W12" s="1"/>
      <c r="X12" s="1"/>
      <c r="Y12" s="1"/>
      <c r="Z12" s="1"/>
    </row>
    <row r="13" spans="1:26" ht="12.75" customHeight="1" x14ac:dyDescent="0.3">
      <c r="A13" s="1"/>
      <c r="B13" s="59"/>
      <c r="C13" s="60" t="s">
        <v>23</v>
      </c>
      <c r="D13" s="61">
        <v>20</v>
      </c>
      <c r="E13" s="62">
        <v>2.5</v>
      </c>
      <c r="F13" s="62">
        <v>130</v>
      </c>
      <c r="G13" s="63">
        <v>980</v>
      </c>
      <c r="H13" s="25">
        <v>37.774915200000002</v>
      </c>
      <c r="I13" s="26">
        <f>(H13*S3)*(100-$J$5)/100</f>
        <v>2038.7121733440001</v>
      </c>
      <c r="J13" s="27"/>
      <c r="K13" s="64" t="e">
        <f t="shared" si="2"/>
        <v>#REF!</v>
      </c>
      <c r="L13" s="29">
        <v>8.6999999999999993</v>
      </c>
      <c r="M13" s="65">
        <v>9.4</v>
      </c>
      <c r="N13" s="31">
        <f>M13*O3</f>
        <v>12.2012</v>
      </c>
      <c r="O13" s="44">
        <f>N13*S3</f>
        <v>1097.49794</v>
      </c>
      <c r="P13" s="33"/>
      <c r="Q13" s="34">
        <f t="shared" si="1"/>
        <v>14.641439999999999</v>
      </c>
      <c r="R13" s="45">
        <f>Q13*S3</f>
        <v>1316.9975279999999</v>
      </c>
      <c r="S13" s="99"/>
      <c r="T13" s="1"/>
      <c r="U13" s="1"/>
      <c r="V13" s="1"/>
      <c r="W13" s="1"/>
      <c r="X13" s="1"/>
      <c r="Y13" s="1"/>
      <c r="Z13" s="1"/>
    </row>
    <row r="14" spans="1:26" ht="12.75" customHeight="1" x14ac:dyDescent="0.3">
      <c r="A14" s="1"/>
      <c r="B14" s="66"/>
      <c r="C14" s="67" t="s">
        <v>24</v>
      </c>
      <c r="D14" s="68">
        <v>20</v>
      </c>
      <c r="E14" s="69">
        <v>2.5</v>
      </c>
      <c r="F14" s="69">
        <v>130</v>
      </c>
      <c r="G14" s="70">
        <v>1380</v>
      </c>
      <c r="H14" s="25">
        <v>49.830739200000004</v>
      </c>
      <c r="I14" s="26">
        <f>(H14*S3)*(100-$J$5)/100</f>
        <v>2689.3649946240002</v>
      </c>
      <c r="J14" s="27"/>
      <c r="K14" s="71" t="e">
        <f t="shared" si="2"/>
        <v>#REF!</v>
      </c>
      <c r="L14" s="29">
        <f>L13+3.31</f>
        <v>12.01</v>
      </c>
      <c r="M14" s="43">
        <f>M13+3</f>
        <v>12.4</v>
      </c>
      <c r="N14" s="31">
        <f>M14*O3</f>
        <v>16.095200000000002</v>
      </c>
      <c r="O14" s="44">
        <f>N14*S3</f>
        <v>1447.7632400000002</v>
      </c>
      <c r="P14" s="33"/>
      <c r="Q14" s="34">
        <f t="shared" si="1"/>
        <v>19.314240000000002</v>
      </c>
      <c r="R14" s="45">
        <f>Q14*S3</f>
        <v>1737.3158880000003</v>
      </c>
      <c r="S14" s="99"/>
      <c r="T14" s="1"/>
      <c r="U14" s="1"/>
      <c r="V14" s="1"/>
      <c r="W14" s="1"/>
      <c r="X14" s="1"/>
      <c r="Y14" s="1"/>
      <c r="Z14" s="1"/>
    </row>
    <row r="15" spans="1:26" ht="15.75" customHeight="1" x14ac:dyDescent="0.3">
      <c r="B15" s="482" t="s">
        <v>25</v>
      </c>
      <c r="C15" s="483"/>
      <c r="D15" s="483"/>
      <c r="E15" s="483"/>
      <c r="F15" s="483"/>
      <c r="G15" s="483"/>
      <c r="H15" s="483"/>
      <c r="I15" s="483"/>
      <c r="J15" s="483"/>
      <c r="K15" s="484"/>
      <c r="L15" s="481"/>
      <c r="M15" s="478"/>
      <c r="N15" s="478"/>
      <c r="O15" s="478"/>
      <c r="P15" s="478"/>
      <c r="Q15" s="478"/>
      <c r="R15" s="485"/>
      <c r="S15" s="99"/>
      <c r="T15" s="1"/>
    </row>
    <row r="16" spans="1:26" ht="12.75" customHeight="1" x14ac:dyDescent="0.3">
      <c r="A16" s="1"/>
      <c r="B16" s="72"/>
      <c r="C16" s="73" t="s">
        <v>26</v>
      </c>
      <c r="D16" s="74">
        <v>15</v>
      </c>
      <c r="E16" s="75">
        <v>1.5</v>
      </c>
      <c r="F16" s="75">
        <v>170</v>
      </c>
      <c r="G16" s="76">
        <v>1950</v>
      </c>
      <c r="H16" s="25">
        <v>65.120140800000001</v>
      </c>
      <c r="I16" s="26">
        <f>(H16*S3)*(100-$J$5)/100</f>
        <v>3514.5339989760005</v>
      </c>
      <c r="J16" s="77"/>
      <c r="K16" s="78">
        <f t="shared" ref="K16:K19" si="3">G16+$H$122</f>
        <v>2210</v>
      </c>
      <c r="L16" s="79">
        <v>19.41</v>
      </c>
      <c r="M16" s="80">
        <v>15.6</v>
      </c>
      <c r="N16" s="81">
        <f>M16*O3</f>
        <v>20.248799999999999</v>
      </c>
      <c r="O16" s="82">
        <f>N16*S3</f>
        <v>1821.3795600000001</v>
      </c>
      <c r="P16" s="33"/>
      <c r="Q16" s="34">
        <f t="shared" ref="Q16:Q39" si="4">(N16*1.2)</f>
        <v>24.298559999999998</v>
      </c>
      <c r="R16" s="83">
        <f>Q16*S3</f>
        <v>2185.6554719999999</v>
      </c>
      <c r="S16" s="99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1"/>
      <c r="B17" s="84"/>
      <c r="C17" s="85" t="s">
        <v>27</v>
      </c>
      <c r="D17" s="86">
        <v>15</v>
      </c>
      <c r="E17" s="87">
        <v>1.5</v>
      </c>
      <c r="F17" s="87">
        <v>170</v>
      </c>
      <c r="G17" s="88">
        <v>2350</v>
      </c>
      <c r="H17" s="25">
        <v>77.643244800000005</v>
      </c>
      <c r="I17" s="26">
        <f>(H17*S3)*(100-$J$5)/100</f>
        <v>4190.4059218560005</v>
      </c>
      <c r="J17" s="77"/>
      <c r="K17" s="89">
        <f t="shared" si="3"/>
        <v>2610</v>
      </c>
      <c r="L17" s="90">
        <f>L16+3.31</f>
        <v>22.72</v>
      </c>
      <c r="M17" s="91">
        <f>M16+3</f>
        <v>18.600000000000001</v>
      </c>
      <c r="N17" s="92">
        <f>M17*O3</f>
        <v>24.142800000000001</v>
      </c>
      <c r="O17" s="44">
        <f>N17*S3</f>
        <v>2171.6448600000003</v>
      </c>
      <c r="P17" s="33"/>
      <c r="Q17" s="34">
        <f t="shared" si="4"/>
        <v>28.971360000000001</v>
      </c>
      <c r="R17" s="45">
        <f>Q17*S3</f>
        <v>2605.9738320000001</v>
      </c>
      <c r="S17" s="99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1"/>
      <c r="B18" s="84"/>
      <c r="C18" s="85" t="s">
        <v>28</v>
      </c>
      <c r="D18" s="86">
        <v>15</v>
      </c>
      <c r="E18" s="87">
        <v>1.5</v>
      </c>
      <c r="F18" s="87">
        <v>170</v>
      </c>
      <c r="G18" s="88">
        <v>3100</v>
      </c>
      <c r="H18" s="25">
        <v>104.35920000000002</v>
      </c>
      <c r="I18" s="26">
        <f>(H18*S3)*(100-$J$5)/100</f>
        <v>5632.2660240000005</v>
      </c>
      <c r="J18" s="77"/>
      <c r="K18" s="89">
        <f t="shared" si="3"/>
        <v>3360</v>
      </c>
      <c r="L18" s="90">
        <v>21.5</v>
      </c>
      <c r="M18" s="93">
        <v>25</v>
      </c>
      <c r="N18" s="92">
        <f>M18*O3</f>
        <v>32.450000000000003</v>
      </c>
      <c r="O18" s="44">
        <f>N18*S3</f>
        <v>2918.8775000000005</v>
      </c>
      <c r="P18" s="33"/>
      <c r="Q18" s="34">
        <f t="shared" si="4"/>
        <v>38.940000000000005</v>
      </c>
      <c r="R18" s="45">
        <f>Q18*S3</f>
        <v>3502.6530000000007</v>
      </c>
      <c r="S18" s="99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1"/>
      <c r="B19" s="84"/>
      <c r="C19" s="94" t="s">
        <v>29</v>
      </c>
      <c r="D19" s="95">
        <v>15</v>
      </c>
      <c r="E19" s="96">
        <v>1.5</v>
      </c>
      <c r="F19" s="96">
        <v>170</v>
      </c>
      <c r="G19" s="88">
        <v>3500</v>
      </c>
      <c r="H19" s="25">
        <v>141.92851200000001</v>
      </c>
      <c r="I19" s="26">
        <f>(H19*S3)*(100-$J$5)/100</f>
        <v>7659.8817926400015</v>
      </c>
      <c r="J19" s="77"/>
      <c r="K19" s="97">
        <f t="shared" si="3"/>
        <v>3760</v>
      </c>
      <c r="L19" s="90">
        <f>L18+3.31</f>
        <v>24.81</v>
      </c>
      <c r="M19" s="98">
        <v>34</v>
      </c>
      <c r="N19" s="92">
        <f>M19*O3</f>
        <v>44.132000000000005</v>
      </c>
      <c r="O19" s="44">
        <f>N19*S3</f>
        <v>3969.6734000000006</v>
      </c>
      <c r="P19" s="33"/>
      <c r="Q19" s="34">
        <f t="shared" si="4"/>
        <v>52.958400000000005</v>
      </c>
      <c r="R19" s="45">
        <f>Q19*S3</f>
        <v>4763.6080800000009</v>
      </c>
      <c r="S19" s="99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B20" s="100"/>
      <c r="C20" s="101" t="s">
        <v>30</v>
      </c>
      <c r="D20" s="102">
        <v>20</v>
      </c>
      <c r="E20" s="103">
        <v>2.5</v>
      </c>
      <c r="F20" s="103">
        <v>190</v>
      </c>
      <c r="G20" s="56">
        <v>2410</v>
      </c>
      <c r="H20" s="25">
        <v>82.360280639999999</v>
      </c>
      <c r="I20" s="26">
        <f>(H20*S3)*(100-$J$5)/100</f>
        <v>4444.9843461408</v>
      </c>
      <c r="J20" s="77"/>
      <c r="K20" s="104">
        <f t="shared" ref="K20:K23" si="5">G20+$H$124</f>
        <v>2890</v>
      </c>
      <c r="L20" s="105">
        <v>19.73</v>
      </c>
      <c r="M20" s="106">
        <v>19.73</v>
      </c>
      <c r="N20" s="92">
        <f>M20*O3</f>
        <v>25.609540000000003</v>
      </c>
      <c r="O20" s="44">
        <f>N20*S3</f>
        <v>2303.5781230000002</v>
      </c>
      <c r="P20" s="33"/>
      <c r="Q20" s="34">
        <f t="shared" si="4"/>
        <v>30.731448</v>
      </c>
      <c r="R20" s="45">
        <f>Q20*S3</f>
        <v>2764.2937476000002</v>
      </c>
      <c r="S20" s="99"/>
      <c r="T20" s="1"/>
    </row>
    <row r="21" spans="1:26" ht="12.75" customHeight="1" x14ac:dyDescent="0.3">
      <c r="B21" s="107"/>
      <c r="C21" s="108" t="s">
        <v>31</v>
      </c>
      <c r="D21" s="61">
        <v>20</v>
      </c>
      <c r="E21" s="62">
        <v>2.5</v>
      </c>
      <c r="F21" s="62">
        <v>190</v>
      </c>
      <c r="G21" s="88">
        <v>2820</v>
      </c>
      <c r="H21" s="25">
        <v>94.883384640000017</v>
      </c>
      <c r="I21" s="26">
        <f>(H21*S3)*(100-$J$5)/100</f>
        <v>5120.8562690208018</v>
      </c>
      <c r="J21" s="77"/>
      <c r="K21" s="109">
        <f t="shared" si="5"/>
        <v>3300</v>
      </c>
      <c r="L21" s="29">
        <f>L20+3.31</f>
        <v>23.04</v>
      </c>
      <c r="M21" s="110">
        <f>M20+3</f>
        <v>22.73</v>
      </c>
      <c r="N21" s="92">
        <f>M21*O3</f>
        <v>29.503540000000001</v>
      </c>
      <c r="O21" s="44">
        <f>N21*S3</f>
        <v>2653.8434230000003</v>
      </c>
      <c r="P21" s="33"/>
      <c r="Q21" s="34">
        <f t="shared" si="4"/>
        <v>35.404248000000003</v>
      </c>
      <c r="R21" s="45">
        <f>Q21*S3</f>
        <v>3184.6121076000004</v>
      </c>
      <c r="S21" s="99"/>
      <c r="T21" s="1"/>
    </row>
    <row r="22" spans="1:26" ht="12.75" customHeight="1" x14ac:dyDescent="0.3">
      <c r="A22" s="1"/>
      <c r="B22" s="111"/>
      <c r="C22" s="108" t="s">
        <v>32</v>
      </c>
      <c r="D22" s="61">
        <v>20</v>
      </c>
      <c r="E22" s="62">
        <v>2.5</v>
      </c>
      <c r="F22" s="62">
        <v>190</v>
      </c>
      <c r="G22" s="63">
        <v>3340</v>
      </c>
      <c r="H22" s="25">
        <v>108.53356800000002</v>
      </c>
      <c r="I22" s="26">
        <f>(H22*S3)*(100-$J$5)/100</f>
        <v>5857.5566649600014</v>
      </c>
      <c r="J22" s="77"/>
      <c r="K22" s="109">
        <f t="shared" si="5"/>
        <v>3820</v>
      </c>
      <c r="L22" s="90">
        <v>20.059999999999999</v>
      </c>
      <c r="M22" s="112">
        <v>26</v>
      </c>
      <c r="N22" s="92">
        <f>M22*O3</f>
        <v>33.748000000000005</v>
      </c>
      <c r="O22" s="44">
        <f>N22*S3</f>
        <v>3035.6326000000004</v>
      </c>
      <c r="P22" s="33"/>
      <c r="Q22" s="34">
        <f t="shared" si="4"/>
        <v>40.497600000000006</v>
      </c>
      <c r="R22" s="45">
        <f>Q22*S3</f>
        <v>3642.7591200000006</v>
      </c>
      <c r="S22" s="99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B23" s="113"/>
      <c r="C23" s="114" t="s">
        <v>33</v>
      </c>
      <c r="D23" s="115">
        <v>20</v>
      </c>
      <c r="E23" s="116">
        <v>2.5</v>
      </c>
      <c r="F23" s="116">
        <v>190</v>
      </c>
      <c r="G23" s="88">
        <v>3740</v>
      </c>
      <c r="H23" s="25">
        <v>121.05667200000001</v>
      </c>
      <c r="I23" s="26">
        <f>(H23*S3)*(100-$J$5)/100</f>
        <v>6533.4285878400005</v>
      </c>
      <c r="J23" s="77"/>
      <c r="K23" s="117">
        <f t="shared" si="5"/>
        <v>4220</v>
      </c>
      <c r="L23" s="90">
        <f>L22+3.31</f>
        <v>23.369999999999997</v>
      </c>
      <c r="M23" s="91">
        <f>M22+3</f>
        <v>29</v>
      </c>
      <c r="N23" s="92">
        <f>M23*O3</f>
        <v>37.642000000000003</v>
      </c>
      <c r="O23" s="44">
        <f>N23*S3</f>
        <v>3385.8979000000004</v>
      </c>
      <c r="P23" s="33"/>
      <c r="Q23" s="34">
        <f t="shared" si="4"/>
        <v>45.170400000000001</v>
      </c>
      <c r="R23" s="45">
        <f>Q23*S3</f>
        <v>4063.0774800000004</v>
      </c>
      <c r="S23" s="99"/>
      <c r="T23" s="1"/>
    </row>
    <row r="24" spans="1:26" ht="12.75" customHeight="1" x14ac:dyDescent="0.3">
      <c r="B24" s="118"/>
      <c r="C24" s="119" t="s">
        <v>34</v>
      </c>
      <c r="D24" s="74">
        <v>25</v>
      </c>
      <c r="E24" s="75">
        <v>3.5</v>
      </c>
      <c r="F24" s="75">
        <v>260</v>
      </c>
      <c r="G24" s="120">
        <v>2989.9999999999995</v>
      </c>
      <c r="H24" s="25">
        <v>121.05667200000001</v>
      </c>
      <c r="I24" s="26">
        <f>(H24*S3)*(100-$J$5)/100</f>
        <v>6533.4285878400005</v>
      </c>
      <c r="J24" s="77"/>
      <c r="K24" s="78">
        <f t="shared" ref="K24:K27" si="6">G24+$H$126</f>
        <v>3789.9999999999995</v>
      </c>
      <c r="L24" s="105">
        <v>23.1</v>
      </c>
      <c r="M24" s="121">
        <v>29</v>
      </c>
      <c r="N24" s="92">
        <f>M24*O3</f>
        <v>37.642000000000003</v>
      </c>
      <c r="O24" s="44">
        <f>N24*S3</f>
        <v>3385.8979000000004</v>
      </c>
      <c r="P24" s="33"/>
      <c r="Q24" s="34">
        <f t="shared" si="4"/>
        <v>45.170400000000001</v>
      </c>
      <c r="R24" s="45">
        <f>Q24*S3</f>
        <v>4063.0774800000004</v>
      </c>
      <c r="S24" s="99"/>
      <c r="T24" s="1"/>
    </row>
    <row r="25" spans="1:26" ht="12.75" customHeight="1" x14ac:dyDescent="0.3">
      <c r="B25" s="122"/>
      <c r="C25" s="85" t="s">
        <v>35</v>
      </c>
      <c r="D25" s="86">
        <v>25</v>
      </c>
      <c r="E25" s="87">
        <v>3.5</v>
      </c>
      <c r="F25" s="87">
        <v>260</v>
      </c>
      <c r="G25" s="88">
        <v>3390</v>
      </c>
      <c r="H25" s="25">
        <v>133.57977600000001</v>
      </c>
      <c r="I25" s="26">
        <f>(H25*S3)*(100-$J$5)/100</f>
        <v>7209.3005107200006</v>
      </c>
      <c r="J25" s="77"/>
      <c r="K25" s="89">
        <f t="shared" si="6"/>
        <v>4190</v>
      </c>
      <c r="L25" s="29">
        <f>L24+3.31</f>
        <v>26.41</v>
      </c>
      <c r="M25" s="123">
        <f>M24+3</f>
        <v>32</v>
      </c>
      <c r="N25" s="92">
        <f>M25*O3</f>
        <v>41.536000000000001</v>
      </c>
      <c r="O25" s="44">
        <f>N25*S3</f>
        <v>3736.1632000000004</v>
      </c>
      <c r="P25" s="33"/>
      <c r="Q25" s="34">
        <f t="shared" si="4"/>
        <v>49.843200000000003</v>
      </c>
      <c r="R25" s="45">
        <f>Q25*S3</f>
        <v>4483.3958400000001</v>
      </c>
      <c r="S25" s="99"/>
      <c r="T25" s="1"/>
    </row>
    <row r="26" spans="1:26" ht="12.75" customHeight="1" x14ac:dyDescent="0.3">
      <c r="A26" s="1"/>
      <c r="B26" s="124"/>
      <c r="C26" s="85" t="s">
        <v>36</v>
      </c>
      <c r="D26" s="86">
        <v>25</v>
      </c>
      <c r="E26" s="87">
        <v>3.5</v>
      </c>
      <c r="F26" s="87">
        <v>260</v>
      </c>
      <c r="G26" s="88">
        <v>4370</v>
      </c>
      <c r="H26" s="25">
        <v>123.7700112</v>
      </c>
      <c r="I26" s="26">
        <f>(H26*S3)*(100-$J$5)/100</f>
        <v>6679.8675044640004</v>
      </c>
      <c r="J26" s="77"/>
      <c r="K26" s="89">
        <f t="shared" si="6"/>
        <v>5170</v>
      </c>
      <c r="L26" s="29">
        <v>29.63</v>
      </c>
      <c r="M26" s="98">
        <v>29.65</v>
      </c>
      <c r="N26" s="92">
        <f>M26*O3</f>
        <v>38.485700000000001</v>
      </c>
      <c r="O26" s="44">
        <f>N26*S3</f>
        <v>3461.7887150000001</v>
      </c>
      <c r="P26" s="33"/>
      <c r="Q26" s="34">
        <f t="shared" si="4"/>
        <v>46.182839999999999</v>
      </c>
      <c r="R26" s="45">
        <f>Q26*S3</f>
        <v>4154.1464580000002</v>
      </c>
      <c r="S26" s="99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B27" s="124"/>
      <c r="C27" s="125" t="s">
        <v>37</v>
      </c>
      <c r="D27" s="95">
        <v>25</v>
      </c>
      <c r="E27" s="96">
        <v>3.5</v>
      </c>
      <c r="F27" s="96">
        <v>260</v>
      </c>
      <c r="G27" s="88">
        <v>4770</v>
      </c>
      <c r="H27" s="25">
        <v>136.29311520000002</v>
      </c>
      <c r="I27" s="26">
        <f>(H27*S3)*(100-$J$5)/100</f>
        <v>7355.7394273440013</v>
      </c>
      <c r="J27" s="77"/>
      <c r="K27" s="97">
        <f t="shared" si="6"/>
        <v>5570</v>
      </c>
      <c r="L27" s="29">
        <f>L26+3.31</f>
        <v>32.94</v>
      </c>
      <c r="M27" s="110">
        <f>M26+3</f>
        <v>32.65</v>
      </c>
      <c r="N27" s="92">
        <f>M27*O3</f>
        <v>42.3797</v>
      </c>
      <c r="O27" s="44">
        <f>N27*S3</f>
        <v>3812.0540150000002</v>
      </c>
      <c r="P27" s="33"/>
      <c r="Q27" s="34">
        <f t="shared" si="4"/>
        <v>50.855640000000001</v>
      </c>
      <c r="R27" s="45">
        <f>Q27*S3</f>
        <v>4574.4648180000004</v>
      </c>
      <c r="S27" s="99"/>
      <c r="T27" s="1"/>
    </row>
    <row r="28" spans="1:26" ht="12.75" customHeight="1" x14ac:dyDescent="0.3">
      <c r="B28" s="100"/>
      <c r="C28" s="101" t="s">
        <v>38</v>
      </c>
      <c r="D28" s="102">
        <v>32</v>
      </c>
      <c r="E28" s="103">
        <v>6</v>
      </c>
      <c r="F28" s="103">
        <v>260</v>
      </c>
      <c r="G28" s="56">
        <v>3160</v>
      </c>
      <c r="H28" s="25">
        <v>118.92774431999999</v>
      </c>
      <c r="I28" s="26">
        <f>(H28*S3)*(100-$J$5)/100</f>
        <v>6418.5303609504008</v>
      </c>
      <c r="J28" s="77"/>
      <c r="K28" s="104">
        <f t="shared" ref="K28:K31" si="7">G28+$H$130</f>
        <v>3188.3857023999999</v>
      </c>
      <c r="L28" s="105">
        <v>25</v>
      </c>
      <c r="M28" s="126">
        <v>28.49</v>
      </c>
      <c r="N28" s="92">
        <f>M28*O3</f>
        <v>36.980019999999996</v>
      </c>
      <c r="O28" s="44">
        <f>N28*S3</f>
        <v>3326.3527989999998</v>
      </c>
      <c r="P28" s="33"/>
      <c r="Q28" s="34">
        <f t="shared" si="4"/>
        <v>44.376023999999994</v>
      </c>
      <c r="R28" s="45">
        <f>Q28*S3</f>
        <v>3991.6233587999996</v>
      </c>
      <c r="S28" s="99"/>
      <c r="T28" s="1"/>
    </row>
    <row r="29" spans="1:26" ht="12.75" customHeight="1" x14ac:dyDescent="0.3">
      <c r="B29" s="107"/>
      <c r="C29" s="108" t="s">
        <v>39</v>
      </c>
      <c r="D29" s="61">
        <v>32</v>
      </c>
      <c r="E29" s="62">
        <v>6</v>
      </c>
      <c r="F29" s="62">
        <v>260</v>
      </c>
      <c r="G29" s="88">
        <v>3560</v>
      </c>
      <c r="H29" s="25">
        <v>131.45084832000001</v>
      </c>
      <c r="I29" s="26">
        <f>(H29*S3)*(100-$J$5)/100</f>
        <v>7094.4022838304008</v>
      </c>
      <c r="J29" s="77"/>
      <c r="K29" s="109">
        <f t="shared" si="7"/>
        <v>3588.3857023999999</v>
      </c>
      <c r="L29" s="29">
        <f>L28+3.31</f>
        <v>28.31</v>
      </c>
      <c r="M29" s="110">
        <f>M28+3</f>
        <v>31.49</v>
      </c>
      <c r="N29" s="92">
        <f>M29*O3</f>
        <v>40.874020000000002</v>
      </c>
      <c r="O29" s="44">
        <f>N29*S3</f>
        <v>3676.6180990000003</v>
      </c>
      <c r="P29" s="33"/>
      <c r="Q29" s="34">
        <f t="shared" si="4"/>
        <v>49.048824000000003</v>
      </c>
      <c r="R29" s="45">
        <f>Q29*S3</f>
        <v>4411.9417188000007</v>
      </c>
      <c r="S29" s="99"/>
      <c r="T29" s="1"/>
    </row>
    <row r="30" spans="1:26" ht="12.75" customHeight="1" x14ac:dyDescent="0.3">
      <c r="A30" s="1"/>
      <c r="B30" s="111"/>
      <c r="C30" s="108" t="s">
        <v>40</v>
      </c>
      <c r="D30" s="61">
        <v>32</v>
      </c>
      <c r="E30" s="62">
        <v>6</v>
      </c>
      <c r="F30" s="62">
        <v>260</v>
      </c>
      <c r="G30" s="63">
        <v>4540</v>
      </c>
      <c r="H30" s="25">
        <v>128.48704704000002</v>
      </c>
      <c r="I30" s="26">
        <f>(H30*S3)*(100-$J$5)/100</f>
        <v>6934.4459287488016</v>
      </c>
      <c r="J30" s="77"/>
      <c r="K30" s="109">
        <f t="shared" si="7"/>
        <v>4568.3857023999999</v>
      </c>
      <c r="L30" s="29">
        <v>30.76</v>
      </c>
      <c r="M30" s="112">
        <v>30.78</v>
      </c>
      <c r="N30" s="92">
        <f>M30*O3</f>
        <v>39.952440000000003</v>
      </c>
      <c r="O30" s="44">
        <f>N30*S3</f>
        <v>3593.7219780000005</v>
      </c>
      <c r="P30" s="33"/>
      <c r="Q30" s="34">
        <f t="shared" si="4"/>
        <v>47.942928000000002</v>
      </c>
      <c r="R30" s="45">
        <f>Q30*S3</f>
        <v>4312.4663736000002</v>
      </c>
      <c r="S30" s="99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B31" s="113"/>
      <c r="C31" s="127" t="s">
        <v>41</v>
      </c>
      <c r="D31" s="68">
        <v>32</v>
      </c>
      <c r="E31" s="69">
        <v>6</v>
      </c>
      <c r="F31" s="69">
        <v>260</v>
      </c>
      <c r="G31" s="88">
        <v>4940</v>
      </c>
      <c r="H31" s="25">
        <v>141.01015104000001</v>
      </c>
      <c r="I31" s="26">
        <f>(H31*S3)*(100-$J$5)/100</f>
        <v>7610.3178516288008</v>
      </c>
      <c r="J31" s="77"/>
      <c r="K31" s="128">
        <f t="shared" si="7"/>
        <v>4968.3857023999999</v>
      </c>
      <c r="L31" s="129">
        <f>L30+3.31</f>
        <v>34.07</v>
      </c>
      <c r="M31" s="110">
        <f>M30+3</f>
        <v>33.78</v>
      </c>
      <c r="N31" s="92">
        <f>M31*O3</f>
        <v>43.846440000000001</v>
      </c>
      <c r="O31" s="44">
        <f>N31*S3</f>
        <v>3943.9872780000001</v>
      </c>
      <c r="P31" s="33"/>
      <c r="Q31" s="34">
        <f t="shared" si="4"/>
        <v>52.615727999999997</v>
      </c>
      <c r="R31" s="45">
        <f>Q31*S3</f>
        <v>4732.7847335999995</v>
      </c>
      <c r="S31" s="99"/>
      <c r="T31" s="1"/>
    </row>
    <row r="32" spans="1:26" ht="12.75" customHeight="1" x14ac:dyDescent="0.3">
      <c r="B32" s="118"/>
      <c r="C32" s="130" t="s">
        <v>42</v>
      </c>
      <c r="D32" s="131">
        <v>40</v>
      </c>
      <c r="E32" s="132">
        <v>10</v>
      </c>
      <c r="F32" s="132">
        <v>300</v>
      </c>
      <c r="G32" s="120">
        <v>5690</v>
      </c>
      <c r="H32" s="25">
        <v>259.93789536000003</v>
      </c>
      <c r="I32" s="133">
        <f>(H32*S3)*(100-$J$5)/100</f>
        <v>14028.848212579202</v>
      </c>
      <c r="J32" s="77"/>
      <c r="K32" s="134">
        <f t="shared" ref="K32:K35" si="8">G32+$H$131</f>
        <v>5731.7436799999996</v>
      </c>
      <c r="L32" s="105">
        <v>55.3</v>
      </c>
      <c r="M32" s="58">
        <v>62.27</v>
      </c>
      <c r="N32" s="92">
        <f>M32*O3</f>
        <v>80.826460000000012</v>
      </c>
      <c r="O32" s="44">
        <f>N32*S3</f>
        <v>7270.3400770000017</v>
      </c>
      <c r="P32" s="33"/>
      <c r="Q32" s="34">
        <f t="shared" si="4"/>
        <v>96.991752000000005</v>
      </c>
      <c r="R32" s="45">
        <f>Q32*S3</f>
        <v>8724.4080924000009</v>
      </c>
      <c r="S32" s="99"/>
      <c r="T32" s="1"/>
    </row>
    <row r="33" spans="1:26" ht="12.75" customHeight="1" x14ac:dyDescent="0.3">
      <c r="B33" s="122"/>
      <c r="C33" s="85" t="s">
        <v>43</v>
      </c>
      <c r="D33" s="86">
        <v>40</v>
      </c>
      <c r="E33" s="87">
        <v>10</v>
      </c>
      <c r="F33" s="87">
        <v>300</v>
      </c>
      <c r="G33" s="88">
        <v>6090</v>
      </c>
      <c r="H33" s="25">
        <v>272.46099936000007</v>
      </c>
      <c r="I33" s="26">
        <f>(H33*S3)*(100-$J$5)/100</f>
        <v>14704.720135459205</v>
      </c>
      <c r="J33" s="77"/>
      <c r="K33" s="89">
        <f t="shared" si="8"/>
        <v>6131.7436799999996</v>
      </c>
      <c r="L33" s="29">
        <f>L32+3.31</f>
        <v>58.61</v>
      </c>
      <c r="M33" s="110">
        <f>M32+3</f>
        <v>65.27000000000001</v>
      </c>
      <c r="N33" s="92">
        <f>M33*O3</f>
        <v>84.720460000000017</v>
      </c>
      <c r="O33" s="44">
        <f>N33*S3</f>
        <v>7620.6053770000017</v>
      </c>
      <c r="P33" s="33"/>
      <c r="Q33" s="34">
        <f t="shared" si="4"/>
        <v>101.66455200000001</v>
      </c>
      <c r="R33" s="45">
        <f>Q33*S3</f>
        <v>9144.726452400002</v>
      </c>
      <c r="S33" s="99"/>
      <c r="T33" s="1"/>
    </row>
    <row r="34" spans="1:26" ht="12.75" customHeight="1" x14ac:dyDescent="0.3">
      <c r="A34" s="1"/>
      <c r="B34" s="124"/>
      <c r="C34" s="85" t="s">
        <v>44</v>
      </c>
      <c r="D34" s="86">
        <v>40</v>
      </c>
      <c r="E34" s="87">
        <v>10</v>
      </c>
      <c r="F34" s="87">
        <v>300</v>
      </c>
      <c r="G34" s="88">
        <v>6560</v>
      </c>
      <c r="H34" s="25">
        <v>275.00736383999998</v>
      </c>
      <c r="I34" s="26">
        <f>(H34*S3)*(100-$J$5)/100</f>
        <v>14842.147426444799</v>
      </c>
      <c r="J34" s="77"/>
      <c r="K34" s="89">
        <f t="shared" si="8"/>
        <v>6601.7436799999996</v>
      </c>
      <c r="L34" s="29">
        <v>65.88</v>
      </c>
      <c r="M34" s="112">
        <v>65.88</v>
      </c>
      <c r="N34" s="92">
        <f>M34*O3</f>
        <v>85.512239999999991</v>
      </c>
      <c r="O34" s="44">
        <f>N34*S3</f>
        <v>7691.8259879999996</v>
      </c>
      <c r="P34" s="33"/>
      <c r="Q34" s="34">
        <f t="shared" si="4"/>
        <v>102.61468799999999</v>
      </c>
      <c r="R34" s="45">
        <f>Q34*S3</f>
        <v>9230.1911855999988</v>
      </c>
      <c r="S34" s="99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B35" s="124"/>
      <c r="C35" s="94" t="s">
        <v>45</v>
      </c>
      <c r="D35" s="95">
        <v>40</v>
      </c>
      <c r="E35" s="96">
        <v>10</v>
      </c>
      <c r="F35" s="96">
        <v>300</v>
      </c>
      <c r="G35" s="88">
        <v>6960</v>
      </c>
      <c r="H35" s="25">
        <v>287.53046784000003</v>
      </c>
      <c r="I35" s="26">
        <f>(H35*S3)*(100-$J$5)/100</f>
        <v>15518.019349324801</v>
      </c>
      <c r="J35" s="77"/>
      <c r="K35" s="97">
        <f t="shared" si="8"/>
        <v>7001.7436799999996</v>
      </c>
      <c r="L35" s="135">
        <f>L34+2.6</f>
        <v>68.47999999999999</v>
      </c>
      <c r="M35" s="110">
        <f>M34+3</f>
        <v>68.88</v>
      </c>
      <c r="N35" s="92">
        <f>M35*O3</f>
        <v>89.406239999999997</v>
      </c>
      <c r="O35" s="44">
        <f>N35*S3</f>
        <v>8042.0912879999996</v>
      </c>
      <c r="P35" s="33"/>
      <c r="Q35" s="34">
        <f t="shared" si="4"/>
        <v>107.287488</v>
      </c>
      <c r="R35" s="45">
        <f>Q35*S3</f>
        <v>9650.5095455999999</v>
      </c>
      <c r="S35" s="99"/>
      <c r="T35" s="1"/>
    </row>
    <row r="36" spans="1:26" ht="12.75" customHeight="1" x14ac:dyDescent="0.3">
      <c r="B36" s="100"/>
      <c r="C36" s="136" t="s">
        <v>46</v>
      </c>
      <c r="D36" s="54">
        <v>50</v>
      </c>
      <c r="E36" s="55">
        <v>15</v>
      </c>
      <c r="F36" s="55">
        <v>300</v>
      </c>
      <c r="G36" s="56">
        <v>6330</v>
      </c>
      <c r="H36" s="25">
        <v>279.68265600000001</v>
      </c>
      <c r="I36" s="133">
        <f>(H36*S3)*(100-$J$5)/100</f>
        <v>15094.472944319999</v>
      </c>
      <c r="J36" s="77"/>
      <c r="K36" s="137">
        <f t="shared" ref="K36:K39" si="9">G36+$H$132</f>
        <v>6400.9642560000002</v>
      </c>
      <c r="L36" s="138">
        <v>63</v>
      </c>
      <c r="M36" s="58">
        <v>67</v>
      </c>
      <c r="N36" s="92">
        <f>M36*O3</f>
        <v>86.966000000000008</v>
      </c>
      <c r="O36" s="44">
        <f>N36*S3</f>
        <v>7822.5917000000009</v>
      </c>
      <c r="P36" s="33"/>
      <c r="Q36" s="34">
        <f t="shared" si="4"/>
        <v>104.3592</v>
      </c>
      <c r="R36" s="45">
        <f>Q36*S3</f>
        <v>9387.1100399999996</v>
      </c>
      <c r="S36" s="99"/>
      <c r="T36" s="1"/>
    </row>
    <row r="37" spans="1:26" ht="12.75" customHeight="1" x14ac:dyDescent="0.3">
      <c r="B37" s="107"/>
      <c r="C37" s="108" t="s">
        <v>47</v>
      </c>
      <c r="D37" s="61">
        <v>50</v>
      </c>
      <c r="E37" s="62">
        <v>15</v>
      </c>
      <c r="F37" s="62">
        <v>300</v>
      </c>
      <c r="G37" s="88">
        <v>6730</v>
      </c>
      <c r="H37" s="25">
        <v>292.20576</v>
      </c>
      <c r="I37" s="26">
        <f>(H37*S3)*(100-$J$5)/100</f>
        <v>15770.344867200001</v>
      </c>
      <c r="J37" s="77"/>
      <c r="K37" s="109">
        <f t="shared" si="9"/>
        <v>6800.9642560000002</v>
      </c>
      <c r="L37" s="29">
        <f>L36+3.31</f>
        <v>66.31</v>
      </c>
      <c r="M37" s="110">
        <f>M36+3</f>
        <v>70</v>
      </c>
      <c r="N37" s="92">
        <f>M37*O3</f>
        <v>90.86</v>
      </c>
      <c r="O37" s="44">
        <f>N37*S3</f>
        <v>8172.857</v>
      </c>
      <c r="P37" s="33"/>
      <c r="Q37" s="34">
        <f t="shared" si="4"/>
        <v>109.032</v>
      </c>
      <c r="R37" s="45">
        <f>Q37*S3</f>
        <v>9807.4284000000007</v>
      </c>
      <c r="S37" s="99"/>
      <c r="T37" s="1"/>
    </row>
    <row r="38" spans="1:26" ht="12.75" customHeight="1" x14ac:dyDescent="0.3">
      <c r="A38" s="1"/>
      <c r="B38" s="107"/>
      <c r="C38" s="108" t="s">
        <v>48</v>
      </c>
      <c r="D38" s="61">
        <v>50</v>
      </c>
      <c r="E38" s="62">
        <v>15</v>
      </c>
      <c r="F38" s="62">
        <v>300</v>
      </c>
      <c r="G38" s="63">
        <v>7480</v>
      </c>
      <c r="H38" s="25">
        <v>288.03139199999998</v>
      </c>
      <c r="I38" s="26">
        <f>(H38*S3)*(100-$J$5)/100</f>
        <v>15545.054226239999</v>
      </c>
      <c r="J38" s="77"/>
      <c r="K38" s="109">
        <f t="shared" si="9"/>
        <v>7550.9642560000002</v>
      </c>
      <c r="L38" s="29">
        <v>69</v>
      </c>
      <c r="M38" s="112">
        <v>69</v>
      </c>
      <c r="N38" s="92">
        <f>M38*O3</f>
        <v>89.561999999999998</v>
      </c>
      <c r="O38" s="44">
        <f>N38*S3</f>
        <v>8056.1018999999997</v>
      </c>
      <c r="P38" s="33"/>
      <c r="Q38" s="34">
        <f t="shared" si="4"/>
        <v>107.47439999999999</v>
      </c>
      <c r="R38" s="45">
        <f>Q38*S3</f>
        <v>9667.3222799999985</v>
      </c>
      <c r="S38" s="99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113"/>
      <c r="C39" s="139" t="s">
        <v>49</v>
      </c>
      <c r="D39" s="68">
        <v>50</v>
      </c>
      <c r="E39" s="69">
        <v>15</v>
      </c>
      <c r="F39" s="69">
        <v>300</v>
      </c>
      <c r="G39" s="88">
        <v>7880</v>
      </c>
      <c r="H39" s="25">
        <v>300.55449600000003</v>
      </c>
      <c r="I39" s="26">
        <f>(H39*S3)*(100-$J$5)/100</f>
        <v>16220.92614912</v>
      </c>
      <c r="J39" s="77"/>
      <c r="K39" s="128">
        <f t="shared" si="9"/>
        <v>7950.9642560000002</v>
      </c>
      <c r="L39" s="135">
        <f>L38+3.31</f>
        <v>72.31</v>
      </c>
      <c r="M39" s="140">
        <f>M38+3</f>
        <v>72</v>
      </c>
      <c r="N39" s="92">
        <f>M39*O3</f>
        <v>93.456000000000003</v>
      </c>
      <c r="O39" s="44">
        <f>N39*S3</f>
        <v>8406.3672000000006</v>
      </c>
      <c r="P39" s="33"/>
      <c r="Q39" s="34">
        <f t="shared" si="4"/>
        <v>112.1472</v>
      </c>
      <c r="R39" s="45">
        <f>Q39*S3</f>
        <v>10087.64064</v>
      </c>
      <c r="S39" s="99"/>
      <c r="T39" s="1"/>
      <c r="U39" s="1"/>
      <c r="V39" s="1"/>
      <c r="W39" s="1"/>
      <c r="X39" s="1"/>
      <c r="Y39" s="1"/>
      <c r="Z39" s="1"/>
    </row>
    <row r="40" spans="1:26" ht="15.75" customHeight="1" thickBot="1" x14ac:dyDescent="0.35">
      <c r="B40" s="481" t="s">
        <v>50</v>
      </c>
      <c r="C40" s="478"/>
      <c r="D40" s="478"/>
      <c r="E40" s="478"/>
      <c r="F40" s="478"/>
      <c r="G40" s="478"/>
      <c r="H40" s="478"/>
      <c r="I40" s="478"/>
      <c r="J40" s="478"/>
      <c r="K40" s="485"/>
      <c r="L40" s="481"/>
      <c r="M40" s="478"/>
      <c r="N40" s="478"/>
      <c r="O40" s="478"/>
      <c r="P40" s="478"/>
      <c r="Q40" s="478"/>
      <c r="R40" s="485"/>
      <c r="S40" s="99"/>
      <c r="T40" s="1"/>
    </row>
    <row r="41" spans="1:26" ht="12.75" customHeight="1" thickBot="1" x14ac:dyDescent="0.35">
      <c r="B41" s="100"/>
      <c r="C41" s="21" t="s">
        <v>51</v>
      </c>
      <c r="D41" s="22">
        <v>50</v>
      </c>
      <c r="E41" s="23">
        <v>15</v>
      </c>
      <c r="F41" s="23">
        <v>200</v>
      </c>
      <c r="G41" s="24">
        <v>7589.9999999999991</v>
      </c>
      <c r="H41" s="25">
        <v>346.47254400000003</v>
      </c>
      <c r="I41" s="26">
        <f>(H41*S3)*(100-$J$5)/100</f>
        <v>18699.123199680002</v>
      </c>
      <c r="J41" s="141" t="s">
        <v>52</v>
      </c>
      <c r="K41" s="142"/>
      <c r="L41" s="143">
        <v>76.7</v>
      </c>
      <c r="M41" s="144">
        <v>83</v>
      </c>
      <c r="N41" s="81">
        <f>M41*O3</f>
        <v>107.73400000000001</v>
      </c>
      <c r="O41" s="82">
        <f>N41*S3</f>
        <v>9690.6733000000004</v>
      </c>
      <c r="P41" s="33"/>
      <c r="Q41" s="145">
        <f t="shared" ref="Q41:Q72" si="10">(N41*1.2)</f>
        <v>129.2808</v>
      </c>
      <c r="R41" s="35">
        <f>Q41*S3</f>
        <v>11628.80796</v>
      </c>
      <c r="S41" s="99"/>
      <c r="T41" s="1"/>
    </row>
    <row r="42" spans="1:26" ht="12.75" customHeight="1" thickBot="1" x14ac:dyDescent="0.35">
      <c r="B42" s="107"/>
      <c r="C42" s="146" t="s">
        <v>53</v>
      </c>
      <c r="D42" s="39">
        <v>50</v>
      </c>
      <c r="E42" s="40">
        <v>15</v>
      </c>
      <c r="F42" s="40">
        <v>200</v>
      </c>
      <c r="G42" s="41">
        <v>8390</v>
      </c>
      <c r="H42" s="25">
        <v>371.51875200000001</v>
      </c>
      <c r="I42" s="26">
        <f>(H42*S3)*(100-$J$5)/100</f>
        <v>20050.867045440002</v>
      </c>
      <c r="J42" s="147" t="s">
        <v>52</v>
      </c>
      <c r="K42" s="148"/>
      <c r="L42" s="149">
        <f>L41+4.9</f>
        <v>81.600000000000009</v>
      </c>
      <c r="M42" s="150">
        <f>M41+6</f>
        <v>89</v>
      </c>
      <c r="N42" s="92">
        <f>M42*O3</f>
        <v>115.52200000000001</v>
      </c>
      <c r="O42" s="44">
        <f>N42*S3</f>
        <v>10391.2039</v>
      </c>
      <c r="P42" s="33"/>
      <c r="Q42" s="145">
        <f t="shared" si="10"/>
        <v>138.62639999999999</v>
      </c>
      <c r="R42" s="45">
        <f>Q42*S3</f>
        <v>12469.444679999999</v>
      </c>
      <c r="S42" s="99"/>
      <c r="T42" s="1"/>
    </row>
    <row r="43" spans="1:26" ht="12.75" customHeight="1" thickBot="1" x14ac:dyDescent="0.35">
      <c r="B43" s="107"/>
      <c r="C43" s="146" t="s">
        <v>54</v>
      </c>
      <c r="D43" s="39">
        <v>50</v>
      </c>
      <c r="E43" s="40">
        <v>15</v>
      </c>
      <c r="F43" s="40">
        <v>200</v>
      </c>
      <c r="G43" s="41">
        <v>9550</v>
      </c>
      <c r="H43" s="25">
        <v>375.69312000000002</v>
      </c>
      <c r="I43" s="26">
        <f>(H43*S3)*(100-$J$5)/100</f>
        <v>20276.157686400002</v>
      </c>
      <c r="J43" s="147" t="s">
        <v>52</v>
      </c>
      <c r="K43" s="148"/>
      <c r="L43" s="149">
        <v>90</v>
      </c>
      <c r="M43" s="151">
        <v>90</v>
      </c>
      <c r="N43" s="92">
        <f>M43*O3</f>
        <v>116.82000000000001</v>
      </c>
      <c r="O43" s="44">
        <f>N43*S3</f>
        <v>10507.959000000001</v>
      </c>
      <c r="P43" s="33"/>
      <c r="Q43" s="145">
        <f t="shared" si="10"/>
        <v>140.184</v>
      </c>
      <c r="R43" s="45">
        <f>Q43*S3</f>
        <v>12609.550800000001</v>
      </c>
      <c r="S43" s="99"/>
      <c r="T43" s="1"/>
    </row>
    <row r="44" spans="1:26" ht="12.75" customHeight="1" thickBot="1" x14ac:dyDescent="0.35">
      <c r="B44" s="111"/>
      <c r="C44" s="152" t="s">
        <v>55</v>
      </c>
      <c r="D44" s="153">
        <v>50</v>
      </c>
      <c r="E44" s="154">
        <v>15</v>
      </c>
      <c r="F44" s="154">
        <v>200</v>
      </c>
      <c r="G44" s="41">
        <v>10350</v>
      </c>
      <c r="H44" s="25">
        <v>400.739328</v>
      </c>
      <c r="I44" s="26">
        <f>(H44*S3)*(100-$J$5)/100</f>
        <v>21627.901532160002</v>
      </c>
      <c r="J44" s="155" t="s">
        <v>52</v>
      </c>
      <c r="K44" s="156"/>
      <c r="L44" s="157">
        <f>L43+4.9</f>
        <v>94.9</v>
      </c>
      <c r="M44" s="158">
        <f>M43+6</f>
        <v>96</v>
      </c>
      <c r="N44" s="92">
        <f>M44*O3</f>
        <v>124.608</v>
      </c>
      <c r="O44" s="44">
        <f>N44*S3</f>
        <v>11208.489600000001</v>
      </c>
      <c r="P44" s="33"/>
      <c r="Q44" s="145">
        <f t="shared" si="10"/>
        <v>149.52959999999999</v>
      </c>
      <c r="R44" s="45">
        <f>Q44*S3</f>
        <v>13450.187519999999</v>
      </c>
      <c r="S44" s="99"/>
      <c r="T44" s="1"/>
    </row>
    <row r="45" spans="1:26" ht="12.75" customHeight="1" thickBot="1" x14ac:dyDescent="0.35">
      <c r="B45" s="159"/>
      <c r="C45" s="160" t="s">
        <v>56</v>
      </c>
      <c r="D45" s="161">
        <v>65</v>
      </c>
      <c r="E45" s="162">
        <v>25</v>
      </c>
      <c r="F45" s="162">
        <v>200</v>
      </c>
      <c r="G45" s="163">
        <v>7819.9999999999991</v>
      </c>
      <c r="H45" s="25">
        <v>350.64691200000004</v>
      </c>
      <c r="I45" s="26">
        <f>(H45*S3)*(100-$J$5)/100</f>
        <v>18924.413840640002</v>
      </c>
      <c r="J45" s="164" t="s">
        <v>52</v>
      </c>
      <c r="K45" s="165"/>
      <c r="L45" s="143">
        <v>84</v>
      </c>
      <c r="M45" s="144">
        <v>84</v>
      </c>
      <c r="N45" s="92">
        <f>M45*O3</f>
        <v>109.03200000000001</v>
      </c>
      <c r="O45" s="44">
        <f>N45*S3</f>
        <v>9807.4284000000007</v>
      </c>
      <c r="P45" s="33"/>
      <c r="Q45" s="145">
        <f t="shared" si="10"/>
        <v>130.83840000000001</v>
      </c>
      <c r="R45" s="45">
        <f>Q45*S3</f>
        <v>11768.91408</v>
      </c>
      <c r="S45" s="99"/>
      <c r="T45" s="1"/>
    </row>
    <row r="46" spans="1:26" ht="12.75" customHeight="1" thickBot="1" x14ac:dyDescent="0.35">
      <c r="B46" s="122"/>
      <c r="C46" s="166" t="s">
        <v>57</v>
      </c>
      <c r="D46" s="167">
        <v>65</v>
      </c>
      <c r="E46" s="168">
        <v>25</v>
      </c>
      <c r="F46" s="168">
        <v>200</v>
      </c>
      <c r="G46" s="41">
        <v>8620</v>
      </c>
      <c r="H46" s="25">
        <v>375.69312000000002</v>
      </c>
      <c r="I46" s="26">
        <f>(H46*S3)*(100-$J$5)/100</f>
        <v>20276.157686400002</v>
      </c>
      <c r="J46" s="169" t="s">
        <v>52</v>
      </c>
      <c r="K46" s="170"/>
      <c r="L46" s="149">
        <f>L45+4.9</f>
        <v>88.9</v>
      </c>
      <c r="M46" s="150">
        <f>M45+6</f>
        <v>90</v>
      </c>
      <c r="N46" s="92">
        <f>M46*O3</f>
        <v>116.82000000000001</v>
      </c>
      <c r="O46" s="44">
        <f>N46*S3</f>
        <v>10507.959000000001</v>
      </c>
      <c r="P46" s="33"/>
      <c r="Q46" s="145">
        <f t="shared" si="10"/>
        <v>140.184</v>
      </c>
      <c r="R46" s="45">
        <f>Q46*S3</f>
        <v>12609.550800000001</v>
      </c>
      <c r="S46" s="99"/>
      <c r="T46" s="1"/>
    </row>
    <row r="47" spans="1:26" ht="12.75" customHeight="1" thickBot="1" x14ac:dyDescent="0.35">
      <c r="B47" s="122"/>
      <c r="C47" s="166" t="s">
        <v>58</v>
      </c>
      <c r="D47" s="167">
        <v>65</v>
      </c>
      <c r="E47" s="168">
        <v>25</v>
      </c>
      <c r="F47" s="168">
        <v>200</v>
      </c>
      <c r="G47" s="171">
        <v>9780</v>
      </c>
      <c r="H47" s="25">
        <v>375.69312000000002</v>
      </c>
      <c r="I47" s="26">
        <f>(H47*S3)*(100-$J$5)/100</f>
        <v>20276.157686400002</v>
      </c>
      <c r="J47" s="169" t="s">
        <v>52</v>
      </c>
      <c r="K47" s="170"/>
      <c r="L47" s="149">
        <v>90</v>
      </c>
      <c r="M47" s="151">
        <v>90</v>
      </c>
      <c r="N47" s="92">
        <f>M47*O3</f>
        <v>116.82000000000001</v>
      </c>
      <c r="O47" s="44">
        <f>N47*S3</f>
        <v>10507.959000000001</v>
      </c>
      <c r="P47" s="33"/>
      <c r="Q47" s="145">
        <f t="shared" si="10"/>
        <v>140.184</v>
      </c>
      <c r="R47" s="45">
        <f>Q47*S3</f>
        <v>12609.550800000001</v>
      </c>
      <c r="S47" s="99"/>
      <c r="T47" s="1"/>
    </row>
    <row r="48" spans="1:26" ht="12.75" customHeight="1" thickBot="1" x14ac:dyDescent="0.35">
      <c r="B48" s="172"/>
      <c r="C48" s="173" t="s">
        <v>59</v>
      </c>
      <c r="D48" s="174">
        <v>65</v>
      </c>
      <c r="E48" s="175">
        <v>25</v>
      </c>
      <c r="F48" s="175">
        <v>200</v>
      </c>
      <c r="G48" s="41">
        <v>10580</v>
      </c>
      <c r="H48" s="25">
        <v>400.739328</v>
      </c>
      <c r="I48" s="26">
        <f>(H48*S3)*(100-$J$5)/100</f>
        <v>21627.901532160002</v>
      </c>
      <c r="J48" s="176" t="s">
        <v>52</v>
      </c>
      <c r="K48" s="177"/>
      <c r="L48" s="178">
        <f>L47+4.9</f>
        <v>94.9</v>
      </c>
      <c r="M48" s="179">
        <f>M47+6</f>
        <v>96</v>
      </c>
      <c r="N48" s="92">
        <f>M48*O3</f>
        <v>124.608</v>
      </c>
      <c r="O48" s="44">
        <f>N48*S3</f>
        <v>11208.489600000001</v>
      </c>
      <c r="P48" s="33"/>
      <c r="Q48" s="145">
        <f t="shared" si="10"/>
        <v>149.52959999999999</v>
      </c>
      <c r="R48" s="45">
        <f>Q48*S3</f>
        <v>13450.187519999999</v>
      </c>
      <c r="S48" s="99"/>
      <c r="T48" s="1"/>
    </row>
    <row r="49" spans="2:20" ht="12.75" customHeight="1" thickBot="1" x14ac:dyDescent="0.35">
      <c r="B49" s="180"/>
      <c r="C49" s="181" t="s">
        <v>60</v>
      </c>
      <c r="D49" s="182">
        <v>80</v>
      </c>
      <c r="E49" s="183">
        <v>40</v>
      </c>
      <c r="F49" s="183">
        <v>225</v>
      </c>
      <c r="G49" s="184">
        <v>9140</v>
      </c>
      <c r="H49" s="25">
        <v>365.96684256000009</v>
      </c>
      <c r="I49" s="26">
        <f>(H49*S3)*(100-$J$5)/100</f>
        <v>19751.230492963205</v>
      </c>
      <c r="J49" s="185" t="s">
        <v>52</v>
      </c>
      <c r="K49" s="186"/>
      <c r="L49" s="187">
        <v>87</v>
      </c>
      <c r="M49" s="188">
        <v>87.67</v>
      </c>
      <c r="N49" s="92">
        <f>M49*O3</f>
        <v>113.79566000000001</v>
      </c>
      <c r="O49" s="44">
        <f>N49*S3</f>
        <v>10235.919617000001</v>
      </c>
      <c r="P49" s="33"/>
      <c r="Q49" s="145">
        <f t="shared" si="10"/>
        <v>136.55479200000002</v>
      </c>
      <c r="R49" s="45">
        <f>Q49*S3</f>
        <v>12283.103540400003</v>
      </c>
      <c r="S49" s="99"/>
      <c r="T49" s="1"/>
    </row>
    <row r="50" spans="2:20" ht="12.75" customHeight="1" thickBot="1" x14ac:dyDescent="0.35">
      <c r="B50" s="107"/>
      <c r="C50" s="146" t="s">
        <v>61</v>
      </c>
      <c r="D50" s="39">
        <v>80</v>
      </c>
      <c r="E50" s="40">
        <v>40</v>
      </c>
      <c r="F50" s="40">
        <v>225</v>
      </c>
      <c r="G50" s="41">
        <v>9950</v>
      </c>
      <c r="H50" s="25">
        <v>391.01305056000007</v>
      </c>
      <c r="I50" s="26">
        <f>(H50*S3)*(100-$J$5)/100</f>
        <v>21102.974338723201</v>
      </c>
      <c r="J50" s="147" t="s">
        <v>52</v>
      </c>
      <c r="K50" s="148"/>
      <c r="L50" s="149">
        <f>L49+4.9</f>
        <v>91.9</v>
      </c>
      <c r="M50" s="150">
        <f>M49+6</f>
        <v>93.67</v>
      </c>
      <c r="N50" s="92">
        <f>M50*O3</f>
        <v>121.58366000000001</v>
      </c>
      <c r="O50" s="44">
        <f>N50*S3</f>
        <v>10936.450217000001</v>
      </c>
      <c r="P50" s="33"/>
      <c r="Q50" s="145">
        <f t="shared" si="10"/>
        <v>145.90039200000001</v>
      </c>
      <c r="R50" s="45">
        <f>Q50*S3</f>
        <v>13123.740260400002</v>
      </c>
      <c r="S50" s="99"/>
      <c r="T50" s="1"/>
    </row>
    <row r="51" spans="2:20" ht="12.75" customHeight="1" thickBot="1" x14ac:dyDescent="0.35">
      <c r="B51" s="107"/>
      <c r="C51" s="146" t="s">
        <v>62</v>
      </c>
      <c r="D51" s="39">
        <v>80</v>
      </c>
      <c r="E51" s="40">
        <v>40</v>
      </c>
      <c r="F51" s="40">
        <v>225</v>
      </c>
      <c r="G51" s="41">
        <v>10925</v>
      </c>
      <c r="H51" s="25">
        <v>500.92415999999997</v>
      </c>
      <c r="I51" s="26">
        <f>(H51*S3)*(100-$J$5)/100</f>
        <v>27034.876915199999</v>
      </c>
      <c r="J51" s="147" t="s">
        <v>52</v>
      </c>
      <c r="K51" s="148"/>
      <c r="L51" s="189">
        <v>120</v>
      </c>
      <c r="M51" s="190">
        <v>120</v>
      </c>
      <c r="N51" s="92">
        <f>M51*O3</f>
        <v>155.76</v>
      </c>
      <c r="O51" s="44">
        <f>N51*S3</f>
        <v>14010.611999999999</v>
      </c>
      <c r="P51" s="33"/>
      <c r="Q51" s="145">
        <f t="shared" si="10"/>
        <v>186.91199999999998</v>
      </c>
      <c r="R51" s="45">
        <f>Q51*S3</f>
        <v>16812.734399999998</v>
      </c>
      <c r="S51" s="99"/>
      <c r="T51" s="1"/>
    </row>
    <row r="52" spans="2:20" ht="12.75" customHeight="1" thickBot="1" x14ac:dyDescent="0.35">
      <c r="B52" s="111"/>
      <c r="C52" s="152" t="s">
        <v>63</v>
      </c>
      <c r="D52" s="153">
        <v>80</v>
      </c>
      <c r="E52" s="154">
        <v>40</v>
      </c>
      <c r="F52" s="154">
        <v>225</v>
      </c>
      <c r="G52" s="41">
        <v>11730</v>
      </c>
      <c r="H52" s="25">
        <v>525.97036800000001</v>
      </c>
      <c r="I52" s="26">
        <f>(H52*S3)*(100-$J$5)/100</f>
        <v>28386.620760960002</v>
      </c>
      <c r="J52" s="155" t="s">
        <v>52</v>
      </c>
      <c r="K52" s="156"/>
      <c r="L52" s="191">
        <f>L51+4.9</f>
        <v>124.9</v>
      </c>
      <c r="M52" s="192">
        <f>M51+6</f>
        <v>126</v>
      </c>
      <c r="N52" s="92">
        <f>M52*O3</f>
        <v>163.548</v>
      </c>
      <c r="O52" s="44">
        <f>N52*S3</f>
        <v>14711.142600000001</v>
      </c>
      <c r="P52" s="33"/>
      <c r="Q52" s="145">
        <f t="shared" si="10"/>
        <v>196.2576</v>
      </c>
      <c r="R52" s="45">
        <f>Q52*S3</f>
        <v>17653.37112</v>
      </c>
      <c r="S52" s="99"/>
      <c r="T52" s="1"/>
    </row>
    <row r="53" spans="2:20" ht="12.75" customHeight="1" thickBot="1" x14ac:dyDescent="0.35">
      <c r="B53" s="159"/>
      <c r="C53" s="160" t="s">
        <v>64</v>
      </c>
      <c r="D53" s="161">
        <v>100</v>
      </c>
      <c r="E53" s="162">
        <v>60</v>
      </c>
      <c r="F53" s="162">
        <v>250</v>
      </c>
      <c r="G53" s="163">
        <v>9775</v>
      </c>
      <c r="H53" s="25">
        <v>389.59376544000003</v>
      </c>
      <c r="I53" s="26">
        <f>(H53*S3)*(100-$J$5)/100</f>
        <v>21026.375520796802</v>
      </c>
      <c r="J53" s="164" t="s">
        <v>52</v>
      </c>
      <c r="K53" s="165"/>
      <c r="L53" s="143">
        <v>93.33</v>
      </c>
      <c r="M53" s="193">
        <v>93.33</v>
      </c>
      <c r="N53" s="92">
        <f>M53*O3</f>
        <v>121.14234</v>
      </c>
      <c r="O53" s="44">
        <f>N53*S3</f>
        <v>10896.753483</v>
      </c>
      <c r="P53" s="33"/>
      <c r="Q53" s="145">
        <f t="shared" si="10"/>
        <v>145.37080800000001</v>
      </c>
      <c r="R53" s="45">
        <f>Q53*S3</f>
        <v>13076.104179600001</v>
      </c>
      <c r="S53" s="99"/>
      <c r="T53" s="1"/>
    </row>
    <row r="54" spans="2:20" ht="12.75" customHeight="1" thickBot="1" x14ac:dyDescent="0.35">
      <c r="B54" s="122"/>
      <c r="C54" s="166" t="s">
        <v>65</v>
      </c>
      <c r="D54" s="167">
        <v>100</v>
      </c>
      <c r="E54" s="168">
        <v>60</v>
      </c>
      <c r="F54" s="168">
        <v>250</v>
      </c>
      <c r="G54" s="41">
        <v>10580</v>
      </c>
      <c r="H54" s="25">
        <v>414.63997344000001</v>
      </c>
      <c r="I54" s="26">
        <f>(H54*S3)*(100-$J$5)/100</f>
        <v>22378.119366556799</v>
      </c>
      <c r="J54" s="169" t="s">
        <v>52</v>
      </c>
      <c r="K54" s="170"/>
      <c r="L54" s="149">
        <f>L53+4.9</f>
        <v>98.23</v>
      </c>
      <c r="M54" s="150">
        <f>M53+6</f>
        <v>99.33</v>
      </c>
      <c r="N54" s="92">
        <f>M54*O3</f>
        <v>128.93034</v>
      </c>
      <c r="O54" s="44">
        <f>N54*S3</f>
        <v>11597.284083</v>
      </c>
      <c r="P54" s="33"/>
      <c r="Q54" s="145">
        <f t="shared" si="10"/>
        <v>154.716408</v>
      </c>
      <c r="R54" s="45">
        <f>Q54*S3</f>
        <v>13916.740899600001</v>
      </c>
      <c r="S54" s="99"/>
      <c r="T54" s="1"/>
    </row>
    <row r="55" spans="2:20" ht="12.75" customHeight="1" thickBot="1" x14ac:dyDescent="0.35">
      <c r="B55" s="122"/>
      <c r="C55" s="166" t="s">
        <v>66</v>
      </c>
      <c r="D55" s="167">
        <v>100</v>
      </c>
      <c r="E55" s="168">
        <v>60</v>
      </c>
      <c r="F55" s="168">
        <v>250</v>
      </c>
      <c r="G55" s="171">
        <v>11844.999999999998</v>
      </c>
      <c r="H55" s="25">
        <v>605.28336000000002</v>
      </c>
      <c r="I55" s="26">
        <f>(H55*S3)*(100-$J$5)/100</f>
        <v>32667.142939199999</v>
      </c>
      <c r="J55" s="169" t="s">
        <v>52</v>
      </c>
      <c r="K55" s="170"/>
      <c r="L55" s="189">
        <v>145</v>
      </c>
      <c r="M55" s="190">
        <v>145</v>
      </c>
      <c r="N55" s="92">
        <f>M55*O3</f>
        <v>188.21</v>
      </c>
      <c r="O55" s="44">
        <f>N55*S3</f>
        <v>16929.4895</v>
      </c>
      <c r="P55" s="33"/>
      <c r="Q55" s="145">
        <f t="shared" si="10"/>
        <v>225.852</v>
      </c>
      <c r="R55" s="45">
        <f>Q55*S3</f>
        <v>20315.3874</v>
      </c>
      <c r="S55" s="99"/>
      <c r="T55" s="1"/>
    </row>
    <row r="56" spans="2:20" ht="12.75" customHeight="1" thickBot="1" x14ac:dyDescent="0.35">
      <c r="B56" s="172"/>
      <c r="C56" s="173" t="s">
        <v>67</v>
      </c>
      <c r="D56" s="174">
        <v>100</v>
      </c>
      <c r="E56" s="175">
        <v>60</v>
      </c>
      <c r="F56" s="175">
        <v>250</v>
      </c>
      <c r="G56" s="41">
        <v>12649.999999999998</v>
      </c>
      <c r="H56" s="25">
        <v>630.32956800000011</v>
      </c>
      <c r="I56" s="26">
        <f>(H56*S3)*(100-$J$5)/100</f>
        <v>34018.886784960006</v>
      </c>
      <c r="J56" s="176" t="s">
        <v>52</v>
      </c>
      <c r="K56" s="177"/>
      <c r="L56" s="194">
        <f>L55+4.9</f>
        <v>149.9</v>
      </c>
      <c r="M56" s="195">
        <f>M55+6</f>
        <v>151</v>
      </c>
      <c r="N56" s="92">
        <f>M56*O3</f>
        <v>195.99800000000002</v>
      </c>
      <c r="O56" s="44">
        <f>N56*S3</f>
        <v>17630.020100000002</v>
      </c>
      <c r="P56" s="33"/>
      <c r="Q56" s="145">
        <f t="shared" si="10"/>
        <v>235.19760000000002</v>
      </c>
      <c r="R56" s="45">
        <f>Q56*S3</f>
        <v>21156.024120000002</v>
      </c>
      <c r="S56" s="99"/>
      <c r="T56" s="1"/>
    </row>
    <row r="57" spans="2:20" ht="12.75" customHeight="1" thickBot="1" x14ac:dyDescent="0.35">
      <c r="B57" s="180"/>
      <c r="C57" s="181" t="s">
        <v>68</v>
      </c>
      <c r="D57" s="182">
        <v>125</v>
      </c>
      <c r="E57" s="183">
        <v>100</v>
      </c>
      <c r="F57" s="183">
        <v>250</v>
      </c>
      <c r="G57" s="184">
        <v>11844.999999999998</v>
      </c>
      <c r="H57" s="25">
        <v>455.00611200000003</v>
      </c>
      <c r="I57" s="26">
        <f>(H57*S3)*(100-$J$5)/100</f>
        <v>24556.679864640002</v>
      </c>
      <c r="J57" s="185" t="s">
        <v>52</v>
      </c>
      <c r="K57" s="186"/>
      <c r="L57" s="187">
        <v>109</v>
      </c>
      <c r="M57" s="196">
        <v>109</v>
      </c>
      <c r="N57" s="92">
        <f>M57*O3</f>
        <v>141.482</v>
      </c>
      <c r="O57" s="44">
        <f>N57*S3</f>
        <v>12726.305900000001</v>
      </c>
      <c r="P57" s="33"/>
      <c r="Q57" s="145">
        <f t="shared" si="10"/>
        <v>169.7784</v>
      </c>
      <c r="R57" s="45">
        <f>Q57*S3</f>
        <v>15271.567080000001</v>
      </c>
      <c r="S57" s="99"/>
      <c r="T57" s="1"/>
    </row>
    <row r="58" spans="2:20" ht="12.75" customHeight="1" thickBot="1" x14ac:dyDescent="0.35">
      <c r="B58" s="107"/>
      <c r="C58" s="146" t="s">
        <v>69</v>
      </c>
      <c r="D58" s="39">
        <v>125</v>
      </c>
      <c r="E58" s="40">
        <v>100</v>
      </c>
      <c r="F58" s="40">
        <v>250</v>
      </c>
      <c r="G58" s="41">
        <v>12649.999999999998</v>
      </c>
      <c r="H58" s="25">
        <v>480.05232000000001</v>
      </c>
      <c r="I58" s="26">
        <f>(H58*S3)*(100-$J$5)/100</f>
        <v>25908.423710400002</v>
      </c>
      <c r="J58" s="147" t="s">
        <v>52</v>
      </c>
      <c r="K58" s="148"/>
      <c r="L58" s="149">
        <f>L57+4.9</f>
        <v>113.9</v>
      </c>
      <c r="M58" s="150">
        <f>M57+6</f>
        <v>115</v>
      </c>
      <c r="N58" s="92">
        <f>M58*O3</f>
        <v>149.27000000000001</v>
      </c>
      <c r="O58" s="44">
        <f>N58*S3</f>
        <v>13426.836500000001</v>
      </c>
      <c r="P58" s="33"/>
      <c r="Q58" s="145">
        <f t="shared" si="10"/>
        <v>179.124</v>
      </c>
      <c r="R58" s="45">
        <f>Q58*S3</f>
        <v>16112.203799999999</v>
      </c>
      <c r="S58" s="99"/>
      <c r="T58" s="1"/>
    </row>
    <row r="59" spans="2:20" ht="12.75" customHeight="1" thickBot="1" x14ac:dyDescent="0.35">
      <c r="B59" s="107"/>
      <c r="C59" s="146" t="s">
        <v>70</v>
      </c>
      <c r="D59" s="39">
        <v>125</v>
      </c>
      <c r="E59" s="40">
        <v>100</v>
      </c>
      <c r="F59" s="40">
        <v>250</v>
      </c>
      <c r="G59" s="41">
        <v>14949.999999999998</v>
      </c>
      <c r="H59" s="25">
        <v>647.02704000000006</v>
      </c>
      <c r="I59" s="26">
        <f>(H59*S3)*(100-$J$5)/100</f>
        <v>34920.049348800007</v>
      </c>
      <c r="J59" s="147" t="s">
        <v>52</v>
      </c>
      <c r="K59" s="148"/>
      <c r="L59" s="189">
        <v>155</v>
      </c>
      <c r="M59" s="190">
        <v>155</v>
      </c>
      <c r="N59" s="92">
        <f>M59*O3</f>
        <v>201.19</v>
      </c>
      <c r="O59" s="44">
        <f>N59*S3</f>
        <v>18097.040499999999</v>
      </c>
      <c r="P59" s="33"/>
      <c r="Q59" s="145">
        <f t="shared" si="10"/>
        <v>241.428</v>
      </c>
      <c r="R59" s="45">
        <f>Q59*S3</f>
        <v>21716.4486</v>
      </c>
      <c r="S59" s="99"/>
      <c r="T59" s="1"/>
    </row>
    <row r="60" spans="2:20" ht="12.75" customHeight="1" thickBot="1" x14ac:dyDescent="0.35">
      <c r="B60" s="111"/>
      <c r="C60" s="152" t="s">
        <v>71</v>
      </c>
      <c r="D60" s="153">
        <v>125</v>
      </c>
      <c r="E60" s="154">
        <v>100</v>
      </c>
      <c r="F60" s="154">
        <v>250</v>
      </c>
      <c r="G60" s="41">
        <v>15754.999999999998</v>
      </c>
      <c r="H60" s="25">
        <v>672.07324800000004</v>
      </c>
      <c r="I60" s="26">
        <f>(H60*S3)*(100-$J$5)/100</f>
        <v>36271.793194560007</v>
      </c>
      <c r="J60" s="155" t="s">
        <v>52</v>
      </c>
      <c r="K60" s="156"/>
      <c r="L60" s="191">
        <f>L59+4.9</f>
        <v>159.9</v>
      </c>
      <c r="M60" s="192">
        <f>M59+6</f>
        <v>161</v>
      </c>
      <c r="N60" s="92">
        <f>M60*O3</f>
        <v>208.97800000000001</v>
      </c>
      <c r="O60" s="44">
        <f>N60*S3</f>
        <v>18797.571100000001</v>
      </c>
      <c r="P60" s="33"/>
      <c r="Q60" s="145">
        <f t="shared" si="10"/>
        <v>250.77359999999999</v>
      </c>
      <c r="R60" s="45">
        <f>Q60*S3</f>
        <v>22557.085319999998</v>
      </c>
      <c r="S60" s="99"/>
      <c r="T60" s="1"/>
    </row>
    <row r="61" spans="2:20" ht="12.75" customHeight="1" thickBot="1" x14ac:dyDescent="0.35">
      <c r="B61" s="159"/>
      <c r="C61" s="160" t="s">
        <v>72</v>
      </c>
      <c r="D61" s="161">
        <v>150</v>
      </c>
      <c r="E61" s="162">
        <v>150</v>
      </c>
      <c r="F61" s="162">
        <v>300</v>
      </c>
      <c r="G61" s="163">
        <v>14374.999999999998</v>
      </c>
      <c r="H61" s="25">
        <v>642.85267199999998</v>
      </c>
      <c r="I61" s="26">
        <f>(H61*S3)*(100-$J$5)/100</f>
        <v>34694.758707840003</v>
      </c>
      <c r="J61" s="164" t="s">
        <v>52</v>
      </c>
      <c r="K61" s="165"/>
      <c r="L61" s="143">
        <v>154</v>
      </c>
      <c r="M61" s="197">
        <v>154</v>
      </c>
      <c r="N61" s="92">
        <f>M61*O3</f>
        <v>199.892</v>
      </c>
      <c r="O61" s="44">
        <f>N61*S3</f>
        <v>17980.285400000001</v>
      </c>
      <c r="P61" s="33"/>
      <c r="Q61" s="145">
        <f t="shared" si="10"/>
        <v>239.87039999999999</v>
      </c>
      <c r="R61" s="45">
        <f>Q61*S3</f>
        <v>21576.342479999999</v>
      </c>
      <c r="S61" s="99"/>
      <c r="T61" s="1"/>
    </row>
    <row r="62" spans="2:20" ht="12.75" customHeight="1" thickBot="1" x14ac:dyDescent="0.35">
      <c r="B62" s="122"/>
      <c r="C62" s="166" t="s">
        <v>73</v>
      </c>
      <c r="D62" s="167">
        <v>150</v>
      </c>
      <c r="E62" s="168">
        <v>150</v>
      </c>
      <c r="F62" s="168">
        <v>300</v>
      </c>
      <c r="G62" s="41">
        <v>15179.999999999998</v>
      </c>
      <c r="H62" s="25">
        <v>667.89888000000008</v>
      </c>
      <c r="I62" s="26">
        <f>(H62*S3)*(100-$J$5)/100</f>
        <v>36046.502553600003</v>
      </c>
      <c r="J62" s="169" t="s">
        <v>52</v>
      </c>
      <c r="K62" s="170"/>
      <c r="L62" s="149">
        <f>L61+4.9</f>
        <v>158.9</v>
      </c>
      <c r="M62" s="150">
        <f>M61+6</f>
        <v>160</v>
      </c>
      <c r="N62" s="92">
        <f>M62*O3</f>
        <v>207.68</v>
      </c>
      <c r="O62" s="44">
        <f>N62*S3</f>
        <v>18680.816000000003</v>
      </c>
      <c r="P62" s="33"/>
      <c r="Q62" s="145">
        <f t="shared" si="10"/>
        <v>249.21600000000001</v>
      </c>
      <c r="R62" s="45">
        <f>Q62*S3</f>
        <v>22416.979200000002</v>
      </c>
      <c r="S62" s="99"/>
      <c r="T62" s="1"/>
    </row>
    <row r="63" spans="2:20" ht="12.75" customHeight="1" thickBot="1" x14ac:dyDescent="0.35">
      <c r="B63" s="122"/>
      <c r="C63" s="166" t="s">
        <v>74</v>
      </c>
      <c r="D63" s="167">
        <v>150</v>
      </c>
      <c r="E63" s="168">
        <v>150</v>
      </c>
      <c r="F63" s="168">
        <v>300</v>
      </c>
      <c r="G63" s="171">
        <v>19550</v>
      </c>
      <c r="H63" s="25">
        <v>855.74544000000014</v>
      </c>
      <c r="I63" s="26">
        <f>(H63*S3)*(100-$J$5)/100</f>
        <v>46184.581396800007</v>
      </c>
      <c r="J63" s="169" t="s">
        <v>52</v>
      </c>
      <c r="K63" s="170"/>
      <c r="L63" s="189">
        <v>205</v>
      </c>
      <c r="M63" s="190">
        <v>205</v>
      </c>
      <c r="N63" s="92">
        <f>M63*O3</f>
        <v>266.09000000000003</v>
      </c>
      <c r="O63" s="44">
        <f>N63*S3</f>
        <v>23934.795500000004</v>
      </c>
      <c r="P63" s="33"/>
      <c r="Q63" s="145">
        <f t="shared" si="10"/>
        <v>319.30800000000005</v>
      </c>
      <c r="R63" s="45">
        <f>Q63*S3</f>
        <v>28721.754600000004</v>
      </c>
      <c r="S63" s="99"/>
      <c r="T63" s="1"/>
    </row>
    <row r="64" spans="2:20" ht="12.75" customHeight="1" thickBot="1" x14ac:dyDescent="0.35">
      <c r="B64" s="172"/>
      <c r="C64" s="173" t="s">
        <v>75</v>
      </c>
      <c r="D64" s="174">
        <v>150</v>
      </c>
      <c r="E64" s="175">
        <v>150</v>
      </c>
      <c r="F64" s="175">
        <v>300</v>
      </c>
      <c r="G64" s="41">
        <v>20355</v>
      </c>
      <c r="H64" s="25">
        <v>880.79164800000001</v>
      </c>
      <c r="I64" s="26">
        <f>(H64*S3)*(100-$J$5)/100</f>
        <v>47536.32524256</v>
      </c>
      <c r="J64" s="176" t="s">
        <v>52</v>
      </c>
      <c r="K64" s="177"/>
      <c r="L64" s="194">
        <f>L63+4.9</f>
        <v>209.9</v>
      </c>
      <c r="M64" s="195">
        <f>M63+6</f>
        <v>211</v>
      </c>
      <c r="N64" s="92">
        <f>M64*O3</f>
        <v>273.87799999999999</v>
      </c>
      <c r="O64" s="44">
        <f>N64*S3</f>
        <v>24635.326099999998</v>
      </c>
      <c r="P64" s="33"/>
      <c r="Q64" s="145">
        <f t="shared" si="10"/>
        <v>328.65359999999998</v>
      </c>
      <c r="R64" s="45">
        <f>Q64*S3</f>
        <v>29562.391319999999</v>
      </c>
      <c r="S64" s="99"/>
      <c r="T64" s="1"/>
    </row>
    <row r="65" spans="1:26" ht="12.75" customHeight="1" thickBot="1" x14ac:dyDescent="0.35">
      <c r="B65" s="180"/>
      <c r="C65" s="181" t="s">
        <v>76</v>
      </c>
      <c r="D65" s="182">
        <v>200</v>
      </c>
      <c r="E65" s="183">
        <v>200</v>
      </c>
      <c r="F65" s="183">
        <v>350</v>
      </c>
      <c r="G65" s="184">
        <v>19600</v>
      </c>
      <c r="H65" s="25">
        <v>823.43583167999998</v>
      </c>
      <c r="I65" s="26">
        <f>(H65*S3)*(100-$J$5)/100</f>
        <v>44440.831835769604</v>
      </c>
      <c r="J65" s="185" t="s">
        <v>52</v>
      </c>
      <c r="K65" s="186"/>
      <c r="L65" s="187">
        <v>197.26</v>
      </c>
      <c r="M65" s="198">
        <v>197.26</v>
      </c>
      <c r="N65" s="92">
        <f>M65*O3</f>
        <v>256.04347999999999</v>
      </c>
      <c r="O65" s="44">
        <f>N65*S3</f>
        <v>23031.111025999999</v>
      </c>
      <c r="P65" s="33"/>
      <c r="Q65" s="145">
        <f t="shared" si="10"/>
        <v>307.25217599999996</v>
      </c>
      <c r="R65" s="45">
        <f>Q65*S3</f>
        <v>27637.333231199998</v>
      </c>
      <c r="S65" s="99"/>
      <c r="T65" s="1"/>
    </row>
    <row r="66" spans="1:26" ht="12.75" customHeight="1" thickBot="1" x14ac:dyDescent="0.35">
      <c r="B66" s="107"/>
      <c r="C66" s="146" t="s">
        <v>77</v>
      </c>
      <c r="D66" s="39">
        <v>200</v>
      </c>
      <c r="E66" s="40">
        <v>200</v>
      </c>
      <c r="F66" s="40">
        <v>350</v>
      </c>
      <c r="G66" s="41">
        <v>20400</v>
      </c>
      <c r="H66" s="25">
        <v>848.48203968000007</v>
      </c>
      <c r="I66" s="26">
        <f>(H66*S3)*(100-$J$5)/100</f>
        <v>45792.575681529604</v>
      </c>
      <c r="J66" s="147" t="s">
        <v>52</v>
      </c>
      <c r="K66" s="148"/>
      <c r="L66" s="187">
        <f>L65+4.9</f>
        <v>202.16</v>
      </c>
      <c r="M66" s="199">
        <f>M65+6</f>
        <v>203.26</v>
      </c>
      <c r="N66" s="92">
        <f>M66*O3</f>
        <v>263.83148</v>
      </c>
      <c r="O66" s="44">
        <f>N66*S3</f>
        <v>23731.641626000001</v>
      </c>
      <c r="P66" s="33"/>
      <c r="Q66" s="145">
        <f t="shared" si="10"/>
        <v>316.59777600000001</v>
      </c>
      <c r="R66" s="45">
        <f>Q66*S3</f>
        <v>28477.969951200001</v>
      </c>
      <c r="S66" s="99"/>
      <c r="T66" s="1"/>
    </row>
    <row r="67" spans="1:26" ht="12.75" customHeight="1" thickBot="1" x14ac:dyDescent="0.35">
      <c r="B67" s="107"/>
      <c r="C67" s="146" t="s">
        <v>78</v>
      </c>
      <c r="D67" s="39">
        <v>200</v>
      </c>
      <c r="E67" s="40">
        <v>200</v>
      </c>
      <c r="F67" s="40">
        <v>350</v>
      </c>
      <c r="G67" s="200" t="s">
        <v>79</v>
      </c>
      <c r="H67" s="25">
        <v>912.09940800000004</v>
      </c>
      <c r="I67" s="201">
        <f>(H67*S3)*(100-$J$5)/100</f>
        <v>49226.00504976001</v>
      </c>
      <c r="J67" s="147" t="s">
        <v>52</v>
      </c>
      <c r="K67" s="148"/>
      <c r="L67" s="202">
        <v>218.5</v>
      </c>
      <c r="M67" s="150">
        <v>218.5</v>
      </c>
      <c r="N67" s="92">
        <f>M67*O3</f>
        <v>283.613</v>
      </c>
      <c r="O67" s="44">
        <f>N67*S3</f>
        <v>25510.98935</v>
      </c>
      <c r="P67" s="33"/>
      <c r="Q67" s="145">
        <f t="shared" si="10"/>
        <v>340.3356</v>
      </c>
      <c r="R67" s="45">
        <f>Q67*S3</f>
        <v>30613.18722</v>
      </c>
      <c r="S67" s="99"/>
      <c r="T67" s="1"/>
    </row>
    <row r="68" spans="1:26" ht="12.75" customHeight="1" thickBot="1" x14ac:dyDescent="0.35">
      <c r="B68" s="111"/>
      <c r="C68" s="152" t="s">
        <v>80</v>
      </c>
      <c r="D68" s="153">
        <v>200</v>
      </c>
      <c r="E68" s="154">
        <v>200</v>
      </c>
      <c r="F68" s="154">
        <v>350</v>
      </c>
      <c r="G68" s="200" t="s">
        <v>79</v>
      </c>
      <c r="H68" s="25">
        <v>937.14561600000002</v>
      </c>
      <c r="I68" s="201">
        <f>(H68*S3)*(100-$J$5)/100</f>
        <v>50577.74889552001</v>
      </c>
      <c r="J68" s="155" t="s">
        <v>52</v>
      </c>
      <c r="K68" s="156"/>
      <c r="L68" s="203">
        <f>L67+4.9</f>
        <v>223.4</v>
      </c>
      <c r="M68" s="158">
        <f>M67+6</f>
        <v>224.5</v>
      </c>
      <c r="N68" s="92">
        <f>M68*O3</f>
        <v>291.40100000000001</v>
      </c>
      <c r="O68" s="44">
        <f>N68*S3</f>
        <v>26211.519950000002</v>
      </c>
      <c r="P68" s="33"/>
      <c r="Q68" s="145">
        <f t="shared" si="10"/>
        <v>349.68119999999999</v>
      </c>
      <c r="R68" s="45">
        <f>Q68*S3</f>
        <v>31453.823939999998</v>
      </c>
      <c r="S68" s="99"/>
      <c r="T68" s="1"/>
    </row>
    <row r="69" spans="1:26" ht="12.75" customHeight="1" thickBot="1" x14ac:dyDescent="0.35">
      <c r="B69" s="159"/>
      <c r="C69" s="160" t="s">
        <v>81</v>
      </c>
      <c r="D69" s="161">
        <v>250</v>
      </c>
      <c r="E69" s="162">
        <v>400</v>
      </c>
      <c r="F69" s="162">
        <v>450</v>
      </c>
      <c r="G69" s="200" t="s">
        <v>79</v>
      </c>
      <c r="H69" s="25">
        <v>1586.2598400000002</v>
      </c>
      <c r="I69" s="201">
        <f>(H69*S3)*(100-$J$5)/100</f>
        <v>85610.443564800007</v>
      </c>
      <c r="J69" s="164" t="s">
        <v>52</v>
      </c>
      <c r="K69" s="165"/>
      <c r="L69" s="204"/>
      <c r="M69" s="205">
        <v>380</v>
      </c>
      <c r="N69" s="92">
        <f>M69*O3</f>
        <v>493.24</v>
      </c>
      <c r="O69" s="44">
        <f>N69*S3</f>
        <v>44366.938000000002</v>
      </c>
      <c r="P69" s="33"/>
      <c r="Q69" s="145">
        <f t="shared" si="10"/>
        <v>591.88800000000003</v>
      </c>
      <c r="R69" s="45">
        <f>Q69*S3</f>
        <v>53240.325600000004</v>
      </c>
      <c r="S69" s="99"/>
      <c r="T69" s="1"/>
    </row>
    <row r="70" spans="1:26" ht="12.75" customHeight="1" thickBot="1" x14ac:dyDescent="0.35">
      <c r="B70" s="107"/>
      <c r="C70" s="146" t="s">
        <v>82</v>
      </c>
      <c r="D70" s="39">
        <v>300</v>
      </c>
      <c r="E70" s="40">
        <v>600</v>
      </c>
      <c r="F70" s="40">
        <v>700</v>
      </c>
      <c r="G70" s="206" t="s">
        <v>79</v>
      </c>
      <c r="H70" s="25">
        <v>1746.9730080000002</v>
      </c>
      <c r="I70" s="201">
        <f>(H70*S3)*(100-$J$5)/100</f>
        <v>94284.133241760006</v>
      </c>
      <c r="J70" s="147" t="s">
        <v>52</v>
      </c>
      <c r="K70" s="148"/>
      <c r="L70" s="207">
        <v>418.5</v>
      </c>
      <c r="M70" s="198">
        <v>418.5</v>
      </c>
      <c r="N70" s="92">
        <f>M70*O3</f>
        <v>543.21299999999997</v>
      </c>
      <c r="O70" s="44">
        <f>N70*S3</f>
        <v>48862.00935</v>
      </c>
      <c r="P70" s="33"/>
      <c r="Q70" s="145">
        <f t="shared" si="10"/>
        <v>651.85559999999998</v>
      </c>
      <c r="R70" s="45">
        <f>Q70*S3</f>
        <v>58634.411220000002</v>
      </c>
      <c r="S70" s="99"/>
      <c r="T70" s="1"/>
    </row>
    <row r="71" spans="1:26" ht="12.75" customHeight="1" thickBot="1" x14ac:dyDescent="0.35">
      <c r="B71" s="122"/>
      <c r="C71" s="166" t="s">
        <v>83</v>
      </c>
      <c r="D71" s="167">
        <v>400</v>
      </c>
      <c r="E71" s="168">
        <v>1000</v>
      </c>
      <c r="F71" s="168">
        <v>800</v>
      </c>
      <c r="G71" s="206" t="s">
        <v>79</v>
      </c>
      <c r="H71" s="25">
        <v>5401.632192</v>
      </c>
      <c r="I71" s="201">
        <f>(H71*S3)*(100-$J$5)/100</f>
        <v>291526.08940224</v>
      </c>
      <c r="J71" s="147" t="s">
        <v>52</v>
      </c>
      <c r="K71" s="170"/>
      <c r="L71" s="189">
        <v>1100</v>
      </c>
      <c r="M71" s="208">
        <v>1294</v>
      </c>
      <c r="N71" s="92">
        <f>M71*O3</f>
        <v>1679.6120000000001</v>
      </c>
      <c r="O71" s="44">
        <f>N71*S3</f>
        <v>151081.09940000001</v>
      </c>
      <c r="P71" s="33"/>
      <c r="Q71" s="145">
        <f t="shared" si="10"/>
        <v>2015.5344</v>
      </c>
      <c r="R71" s="45">
        <f>Q71*S3</f>
        <v>181297.31928</v>
      </c>
      <c r="S71" s="99"/>
      <c r="T71" s="1"/>
    </row>
    <row r="72" spans="1:26" ht="12.75" customHeight="1" thickBot="1" x14ac:dyDescent="0.35">
      <c r="B72" s="113"/>
      <c r="C72" s="209" t="s">
        <v>84</v>
      </c>
      <c r="D72" s="95">
        <v>500</v>
      </c>
      <c r="E72" s="96">
        <v>1500</v>
      </c>
      <c r="F72" s="96">
        <v>1000</v>
      </c>
      <c r="G72" s="210" t="s">
        <v>79</v>
      </c>
      <c r="H72" s="25">
        <v>8766.1728000000003</v>
      </c>
      <c r="I72" s="201">
        <f>(H72*S3)*(100-$J$5)/100</f>
        <v>473110.34601600008</v>
      </c>
      <c r="J72" s="211" t="s">
        <v>52</v>
      </c>
      <c r="K72" s="212"/>
      <c r="L72" s="189"/>
      <c r="M72" s="208">
        <v>2100</v>
      </c>
      <c r="N72" s="92">
        <f>M72*O3</f>
        <v>2725.8</v>
      </c>
      <c r="O72" s="44">
        <f>N72*S3</f>
        <v>245185.71000000002</v>
      </c>
      <c r="P72" s="33"/>
      <c r="Q72" s="145">
        <f t="shared" si="10"/>
        <v>3270.96</v>
      </c>
      <c r="R72" s="45">
        <f>Q72*S3</f>
        <v>294222.85200000001</v>
      </c>
      <c r="S72" s="99"/>
      <c r="T72" s="1"/>
    </row>
    <row r="73" spans="1:26" ht="15.75" customHeight="1" thickBot="1" x14ac:dyDescent="0.35">
      <c r="B73" s="486" t="s">
        <v>85</v>
      </c>
      <c r="C73" s="483"/>
      <c r="D73" s="483"/>
      <c r="E73" s="483"/>
      <c r="F73" s="483"/>
      <c r="G73" s="483"/>
      <c r="H73" s="483"/>
      <c r="I73" s="483"/>
      <c r="J73" s="483"/>
      <c r="K73" s="484"/>
      <c r="L73" s="213"/>
      <c r="M73" s="213"/>
      <c r="N73" s="33"/>
      <c r="O73" s="214"/>
      <c r="P73" s="33"/>
      <c r="Q73" s="33"/>
      <c r="R73" s="215"/>
      <c r="S73" s="99"/>
      <c r="T73" s="1"/>
    </row>
    <row r="74" spans="1:26" ht="20.25" customHeight="1" x14ac:dyDescent="0.3">
      <c r="A74" s="1"/>
      <c r="B74" s="481" t="s">
        <v>86</v>
      </c>
      <c r="C74" s="478"/>
      <c r="D74" s="478"/>
      <c r="E74" s="478"/>
      <c r="F74" s="478"/>
      <c r="G74" s="478"/>
      <c r="H74" s="478"/>
      <c r="I74" s="478"/>
      <c r="J74" s="478"/>
      <c r="K74" s="485"/>
      <c r="L74" s="481"/>
      <c r="M74" s="478"/>
      <c r="N74" s="478"/>
      <c r="O74" s="478"/>
      <c r="P74" s="478"/>
      <c r="Q74" s="478"/>
      <c r="R74" s="485"/>
      <c r="S74" s="99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00"/>
      <c r="C75" s="216" t="s">
        <v>87</v>
      </c>
      <c r="D75" s="22">
        <v>15</v>
      </c>
      <c r="E75" s="75">
        <v>0.6</v>
      </c>
      <c r="F75" s="217"/>
      <c r="G75" s="218">
        <v>7800</v>
      </c>
      <c r="H75" s="25">
        <v>254.636448</v>
      </c>
      <c r="I75" s="219">
        <f>(H75*S3)*(100-$J$5)/100</f>
        <v>13742.729098559999</v>
      </c>
      <c r="J75" s="220"/>
      <c r="K75" s="221"/>
      <c r="L75" s="222">
        <v>55</v>
      </c>
      <c r="M75" s="223">
        <v>61</v>
      </c>
      <c r="N75" s="81">
        <f>M75*O3</f>
        <v>79.177999999999997</v>
      </c>
      <c r="O75" s="82">
        <f>N75*S3</f>
        <v>7122.0610999999999</v>
      </c>
      <c r="P75" s="224"/>
      <c r="Q75" s="34">
        <f t="shared" ref="Q75:Q111" si="11">(N75*1.2)</f>
        <v>95.013599999999997</v>
      </c>
      <c r="R75" s="83">
        <f>Q75*S3</f>
        <v>8546.4733199999991</v>
      </c>
      <c r="S75" s="99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07"/>
      <c r="C76" s="225" t="s">
        <v>88</v>
      </c>
      <c r="D76" s="39">
        <v>15</v>
      </c>
      <c r="E76" s="87">
        <v>0.6</v>
      </c>
      <c r="F76" s="226"/>
      <c r="G76" s="227">
        <v>7800</v>
      </c>
      <c r="H76" s="25">
        <v>254.636448</v>
      </c>
      <c r="I76" s="219">
        <f>(H76*S3)*(100-$J$5)/100</f>
        <v>13742.729098559999</v>
      </c>
      <c r="J76" s="228"/>
      <c r="K76" s="229"/>
      <c r="L76" s="222">
        <v>55</v>
      </c>
      <c r="M76" s="230">
        <v>61</v>
      </c>
      <c r="N76" s="92">
        <f>M76*O3</f>
        <v>79.177999999999997</v>
      </c>
      <c r="O76" s="44">
        <f>N76*S3</f>
        <v>7122.0610999999999</v>
      </c>
      <c r="P76" s="224"/>
      <c r="Q76" s="34">
        <f t="shared" si="11"/>
        <v>95.013599999999997</v>
      </c>
      <c r="R76" s="45">
        <f>Q76*S3</f>
        <v>8546.4733199999991</v>
      </c>
      <c r="S76" s="99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07"/>
      <c r="C77" s="225" t="s">
        <v>89</v>
      </c>
      <c r="D77" s="39">
        <v>15</v>
      </c>
      <c r="E77" s="87">
        <v>0.6</v>
      </c>
      <c r="F77" s="226"/>
      <c r="G77" s="227">
        <v>8049.9999999999991</v>
      </c>
      <c r="H77" s="25">
        <v>262.985184</v>
      </c>
      <c r="I77" s="219">
        <f>(H77*S3)*(100-$J$5)/100</f>
        <v>14193.310380480001</v>
      </c>
      <c r="J77" s="228"/>
      <c r="K77" s="229"/>
      <c r="L77" s="222">
        <v>55</v>
      </c>
      <c r="M77" s="230">
        <v>63</v>
      </c>
      <c r="N77" s="92">
        <f>M77*O3</f>
        <v>81.774000000000001</v>
      </c>
      <c r="O77" s="44">
        <f>N77*S3</f>
        <v>7355.5713000000005</v>
      </c>
      <c r="P77" s="224"/>
      <c r="Q77" s="34">
        <f t="shared" si="11"/>
        <v>98.128799999999998</v>
      </c>
      <c r="R77" s="45">
        <f>Q77*S3</f>
        <v>8826.6855599999999</v>
      </c>
      <c r="S77" s="99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07"/>
      <c r="C78" s="225" t="s">
        <v>90</v>
      </c>
      <c r="D78" s="39">
        <v>15</v>
      </c>
      <c r="E78" s="87">
        <v>0.6</v>
      </c>
      <c r="F78" s="226"/>
      <c r="G78" s="227">
        <v>8049.9999999999991</v>
      </c>
      <c r="H78" s="25">
        <v>262.985184</v>
      </c>
      <c r="I78" s="219">
        <f>(H78*S3)*(100-$J$5)/100</f>
        <v>14193.310380480001</v>
      </c>
      <c r="J78" s="228"/>
      <c r="K78" s="229"/>
      <c r="L78" s="222">
        <v>55</v>
      </c>
      <c r="M78" s="230">
        <v>63</v>
      </c>
      <c r="N78" s="92">
        <f>M78*O3</f>
        <v>81.774000000000001</v>
      </c>
      <c r="O78" s="44">
        <f>N78*S3</f>
        <v>7355.5713000000005</v>
      </c>
      <c r="P78" s="224"/>
      <c r="Q78" s="34">
        <f t="shared" si="11"/>
        <v>98.128799999999998</v>
      </c>
      <c r="R78" s="45">
        <f>Q78*S3</f>
        <v>8826.6855599999999</v>
      </c>
      <c r="S78" s="99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07"/>
      <c r="C79" s="225" t="s">
        <v>91</v>
      </c>
      <c r="D79" s="39">
        <v>15</v>
      </c>
      <c r="E79" s="87">
        <v>0.6</v>
      </c>
      <c r="F79" s="226"/>
      <c r="G79" s="227">
        <v>8620</v>
      </c>
      <c r="H79" s="25">
        <v>283.85702400000002</v>
      </c>
      <c r="I79" s="219">
        <f>(H79*S3)*(100-$J$5)/100</f>
        <v>15319.763585280003</v>
      </c>
      <c r="J79" s="228"/>
      <c r="K79" s="229"/>
      <c r="L79" s="222">
        <v>55</v>
      </c>
      <c r="M79" s="230">
        <v>68</v>
      </c>
      <c r="N79" s="92">
        <f>M79*O3</f>
        <v>88.26400000000001</v>
      </c>
      <c r="O79" s="44">
        <f>N79*S3</f>
        <v>7939.3468000000012</v>
      </c>
      <c r="P79" s="224"/>
      <c r="Q79" s="34">
        <f t="shared" si="11"/>
        <v>105.91680000000001</v>
      </c>
      <c r="R79" s="45">
        <f>Q79*S3</f>
        <v>9527.2161600000018</v>
      </c>
      <c r="S79" s="99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11"/>
      <c r="C80" s="231" t="s">
        <v>92</v>
      </c>
      <c r="D80" s="48">
        <v>15</v>
      </c>
      <c r="E80" s="96">
        <v>0.6</v>
      </c>
      <c r="F80" s="232"/>
      <c r="G80" s="233">
        <v>8620</v>
      </c>
      <c r="H80" s="25">
        <v>283.85702400000002</v>
      </c>
      <c r="I80" s="219">
        <f>(H80*S3)*(100-$J$5)/100</f>
        <v>15319.763585280003</v>
      </c>
      <c r="J80" s="234"/>
      <c r="K80" s="235"/>
      <c r="L80" s="222">
        <v>55</v>
      </c>
      <c r="M80" s="236">
        <v>68</v>
      </c>
      <c r="N80" s="92">
        <f>M80*O3</f>
        <v>88.26400000000001</v>
      </c>
      <c r="O80" s="44">
        <f>N80*S3</f>
        <v>7939.3468000000012</v>
      </c>
      <c r="P80" s="224"/>
      <c r="Q80" s="34">
        <f t="shared" si="11"/>
        <v>105.91680000000001</v>
      </c>
      <c r="R80" s="45">
        <f>Q80*S3</f>
        <v>9527.2161600000018</v>
      </c>
      <c r="S80" s="99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59"/>
      <c r="C81" s="237" t="s">
        <v>93</v>
      </c>
      <c r="D81" s="54">
        <v>15</v>
      </c>
      <c r="E81" s="55">
        <v>1.5</v>
      </c>
      <c r="F81" s="238"/>
      <c r="G81" s="239">
        <v>7760</v>
      </c>
      <c r="H81" s="25">
        <v>254.636448</v>
      </c>
      <c r="I81" s="219">
        <f>(H81*S3)*(100-$J$5)/100</f>
        <v>13742.729098559999</v>
      </c>
      <c r="J81" s="240"/>
      <c r="K81" s="241"/>
      <c r="L81" s="222">
        <v>55</v>
      </c>
      <c r="M81" s="223">
        <v>61</v>
      </c>
      <c r="N81" s="92">
        <f>M81*O3</f>
        <v>79.177999999999997</v>
      </c>
      <c r="O81" s="44">
        <f>N81*S3</f>
        <v>7122.0610999999999</v>
      </c>
      <c r="P81" s="224"/>
      <c r="Q81" s="34">
        <f t="shared" si="11"/>
        <v>95.013599999999997</v>
      </c>
      <c r="R81" s="45">
        <f>Q81*S3</f>
        <v>8546.4733199999991</v>
      </c>
      <c r="S81" s="99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22"/>
      <c r="C82" s="242" t="s">
        <v>94</v>
      </c>
      <c r="D82" s="61">
        <v>15</v>
      </c>
      <c r="E82" s="62">
        <v>1.5</v>
      </c>
      <c r="F82" s="243"/>
      <c r="G82" s="244">
        <v>7760</v>
      </c>
      <c r="H82" s="25">
        <v>254.636448</v>
      </c>
      <c r="I82" s="219">
        <f>(H82*S3)*(100-$J$5)/100</f>
        <v>13742.729098559999</v>
      </c>
      <c r="J82" s="245"/>
      <c r="K82" s="246"/>
      <c r="L82" s="222">
        <v>55</v>
      </c>
      <c r="M82" s="230">
        <v>61</v>
      </c>
      <c r="N82" s="92">
        <f>M82*O3</f>
        <v>79.177999999999997</v>
      </c>
      <c r="O82" s="44">
        <f>N82*S3</f>
        <v>7122.0610999999999</v>
      </c>
      <c r="P82" s="224"/>
      <c r="Q82" s="34">
        <f t="shared" si="11"/>
        <v>95.013599999999997</v>
      </c>
      <c r="R82" s="45">
        <f>Q82*S3</f>
        <v>8546.4733199999991</v>
      </c>
      <c r="S82" s="99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22"/>
      <c r="C83" s="247" t="s">
        <v>95</v>
      </c>
      <c r="D83" s="61">
        <v>15</v>
      </c>
      <c r="E83" s="62">
        <v>1.5</v>
      </c>
      <c r="F83" s="248"/>
      <c r="G83" s="249">
        <v>8049.9999999999991</v>
      </c>
      <c r="H83" s="25">
        <v>262.985184</v>
      </c>
      <c r="I83" s="219">
        <f>(H83*S3)*(100-$J$5)/100</f>
        <v>14193.310380480001</v>
      </c>
      <c r="J83" s="245"/>
      <c r="K83" s="250"/>
      <c r="L83" s="222">
        <v>55</v>
      </c>
      <c r="M83" s="230">
        <v>63</v>
      </c>
      <c r="N83" s="92">
        <f>M83*O3</f>
        <v>81.774000000000001</v>
      </c>
      <c r="O83" s="44">
        <f>N83*S3</f>
        <v>7355.5713000000005</v>
      </c>
      <c r="P83" s="224"/>
      <c r="Q83" s="34">
        <f t="shared" si="11"/>
        <v>98.128799999999998</v>
      </c>
      <c r="R83" s="45">
        <f>Q83*S3</f>
        <v>8826.6855599999999</v>
      </c>
      <c r="S83" s="99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22"/>
      <c r="C84" s="247" t="s">
        <v>96</v>
      </c>
      <c r="D84" s="61">
        <v>15</v>
      </c>
      <c r="E84" s="62">
        <v>1.5</v>
      </c>
      <c r="F84" s="248"/>
      <c r="G84" s="249">
        <v>8049.9999999999991</v>
      </c>
      <c r="H84" s="25">
        <v>262.985184</v>
      </c>
      <c r="I84" s="219">
        <f>(H84*S3)*(100-$J$5)/100</f>
        <v>14193.310380480001</v>
      </c>
      <c r="J84" s="245"/>
      <c r="K84" s="250"/>
      <c r="L84" s="222">
        <v>55</v>
      </c>
      <c r="M84" s="230">
        <v>63</v>
      </c>
      <c r="N84" s="92">
        <f>M84*O3</f>
        <v>81.774000000000001</v>
      </c>
      <c r="O84" s="44">
        <f>N84*S3</f>
        <v>7355.5713000000005</v>
      </c>
      <c r="P84" s="224"/>
      <c r="Q84" s="34">
        <f t="shared" si="11"/>
        <v>98.128799999999998</v>
      </c>
      <c r="R84" s="45">
        <f>Q84*S3</f>
        <v>8826.6855599999999</v>
      </c>
      <c r="S84" s="99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22"/>
      <c r="C85" s="247" t="s">
        <v>97</v>
      </c>
      <c r="D85" s="61">
        <v>15</v>
      </c>
      <c r="E85" s="62">
        <v>1.5</v>
      </c>
      <c r="F85" s="248"/>
      <c r="G85" s="249">
        <v>8620</v>
      </c>
      <c r="H85" s="25">
        <v>283.85702400000002</v>
      </c>
      <c r="I85" s="219">
        <f>(H85*S3)*(100-$J$5)/100</f>
        <v>15319.763585280003</v>
      </c>
      <c r="J85" s="245"/>
      <c r="K85" s="250"/>
      <c r="L85" s="222">
        <v>55</v>
      </c>
      <c r="M85" s="230">
        <v>68</v>
      </c>
      <c r="N85" s="92">
        <f>M85*O3</f>
        <v>88.26400000000001</v>
      </c>
      <c r="O85" s="44">
        <f>N85*S3</f>
        <v>7939.3468000000012</v>
      </c>
      <c r="P85" s="224"/>
      <c r="Q85" s="34">
        <f t="shared" si="11"/>
        <v>105.91680000000001</v>
      </c>
      <c r="R85" s="45">
        <f>Q85*S3</f>
        <v>9527.2161600000018</v>
      </c>
      <c r="S85" s="99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72"/>
      <c r="C86" s="251" t="s">
        <v>98</v>
      </c>
      <c r="D86" s="68">
        <v>15</v>
      </c>
      <c r="E86" s="69">
        <v>1.5</v>
      </c>
      <c r="F86" s="252"/>
      <c r="G86" s="253">
        <v>8620</v>
      </c>
      <c r="H86" s="25">
        <v>283.85702400000002</v>
      </c>
      <c r="I86" s="219">
        <f>(H86*S3)*(100-$J$5)/100</f>
        <v>15319.763585280003</v>
      </c>
      <c r="J86" s="254"/>
      <c r="K86" s="255"/>
      <c r="L86" s="222">
        <v>55</v>
      </c>
      <c r="M86" s="256">
        <v>68</v>
      </c>
      <c r="N86" s="92">
        <f>M86*O3</f>
        <v>88.26400000000001</v>
      </c>
      <c r="O86" s="44">
        <f>N86*S3</f>
        <v>7939.3468000000012</v>
      </c>
      <c r="P86" s="224"/>
      <c r="Q86" s="34">
        <f t="shared" si="11"/>
        <v>105.91680000000001</v>
      </c>
      <c r="R86" s="45">
        <f>Q86*S3</f>
        <v>9527.2161600000018</v>
      </c>
      <c r="S86" s="99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80"/>
      <c r="C87" s="257" t="s">
        <v>99</v>
      </c>
      <c r="D87" s="182">
        <v>20</v>
      </c>
      <c r="E87" s="132">
        <v>2.5</v>
      </c>
      <c r="F87" s="258"/>
      <c r="G87" s="218">
        <v>7760</v>
      </c>
      <c r="H87" s="25">
        <v>254.636448</v>
      </c>
      <c r="I87" s="219">
        <f>(H87*S3)*(100-$J$5)/100</f>
        <v>13742.729098559999</v>
      </c>
      <c r="J87" s="259"/>
      <c r="K87" s="260"/>
      <c r="L87" s="222">
        <v>55</v>
      </c>
      <c r="M87" s="261">
        <v>61</v>
      </c>
      <c r="N87" s="92">
        <f>M87*O3</f>
        <v>79.177999999999997</v>
      </c>
      <c r="O87" s="44">
        <f>N87*S3</f>
        <v>7122.0610999999999</v>
      </c>
      <c r="P87" s="224"/>
      <c r="Q87" s="34">
        <f t="shared" si="11"/>
        <v>95.013599999999997</v>
      </c>
      <c r="R87" s="45">
        <f>Q87*S3</f>
        <v>8546.4733199999991</v>
      </c>
      <c r="S87" s="99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07"/>
      <c r="C88" s="262" t="s">
        <v>100</v>
      </c>
      <c r="D88" s="39">
        <v>20</v>
      </c>
      <c r="E88" s="87">
        <v>2.5</v>
      </c>
      <c r="F88" s="263"/>
      <c r="G88" s="227">
        <v>7760</v>
      </c>
      <c r="H88" s="25">
        <v>254.636448</v>
      </c>
      <c r="I88" s="219">
        <f>(H88*S3)*(100-$J$5)/100</f>
        <v>13742.729098559999</v>
      </c>
      <c r="J88" s="228"/>
      <c r="K88" s="264"/>
      <c r="L88" s="222">
        <v>55</v>
      </c>
      <c r="M88" s="230">
        <v>61</v>
      </c>
      <c r="N88" s="92">
        <f>M88*O3</f>
        <v>79.177999999999997</v>
      </c>
      <c r="O88" s="44">
        <f>N88*S3</f>
        <v>7122.0610999999999</v>
      </c>
      <c r="P88" s="224"/>
      <c r="Q88" s="34">
        <f t="shared" si="11"/>
        <v>95.013599999999997</v>
      </c>
      <c r="R88" s="45">
        <f>Q88*S3</f>
        <v>8546.4733199999991</v>
      </c>
      <c r="S88" s="99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07"/>
      <c r="C89" s="262" t="s">
        <v>101</v>
      </c>
      <c r="D89" s="39">
        <v>20</v>
      </c>
      <c r="E89" s="87">
        <v>2.5</v>
      </c>
      <c r="F89" s="263"/>
      <c r="G89" s="227">
        <v>8049.9999999999991</v>
      </c>
      <c r="H89" s="25">
        <v>262.985184</v>
      </c>
      <c r="I89" s="219">
        <f>(H89*S3)*(100-$J$5)/100</f>
        <v>14193.310380480001</v>
      </c>
      <c r="J89" s="228"/>
      <c r="K89" s="264"/>
      <c r="L89" s="222">
        <v>55</v>
      </c>
      <c r="M89" s="230">
        <v>63</v>
      </c>
      <c r="N89" s="92">
        <f>M89*O3</f>
        <v>81.774000000000001</v>
      </c>
      <c r="O89" s="44">
        <f>N89*S3</f>
        <v>7355.5713000000005</v>
      </c>
      <c r="P89" s="224"/>
      <c r="Q89" s="34">
        <f t="shared" si="11"/>
        <v>98.128799999999998</v>
      </c>
      <c r="R89" s="45">
        <f>Q89*S3</f>
        <v>8826.6855599999999</v>
      </c>
      <c r="S89" s="99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07"/>
      <c r="C90" s="262" t="s">
        <v>102</v>
      </c>
      <c r="D90" s="39">
        <v>20</v>
      </c>
      <c r="E90" s="87">
        <v>2.5</v>
      </c>
      <c r="F90" s="263"/>
      <c r="G90" s="227">
        <v>8049.9999999999991</v>
      </c>
      <c r="H90" s="25">
        <v>262.985184</v>
      </c>
      <c r="I90" s="219">
        <f>(H90*S3)*(100-$J$5)/100</f>
        <v>14193.310380480001</v>
      </c>
      <c r="J90" s="228"/>
      <c r="K90" s="264"/>
      <c r="L90" s="222">
        <v>55</v>
      </c>
      <c r="M90" s="230">
        <v>63</v>
      </c>
      <c r="N90" s="92">
        <f>M90*O3</f>
        <v>81.774000000000001</v>
      </c>
      <c r="O90" s="44">
        <f>N90*S3</f>
        <v>7355.5713000000005</v>
      </c>
      <c r="P90" s="224"/>
      <c r="Q90" s="34">
        <f t="shared" si="11"/>
        <v>98.128799999999998</v>
      </c>
      <c r="R90" s="45">
        <f>Q90*S3</f>
        <v>8826.6855599999999</v>
      </c>
      <c r="S90" s="99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07"/>
      <c r="C91" s="262" t="s">
        <v>103</v>
      </c>
      <c r="D91" s="39">
        <v>20</v>
      </c>
      <c r="E91" s="87">
        <v>2.5</v>
      </c>
      <c r="F91" s="263"/>
      <c r="G91" s="227">
        <v>8620</v>
      </c>
      <c r="H91" s="25">
        <v>283.85702400000002</v>
      </c>
      <c r="I91" s="219">
        <f>(H91*S3)*(100-$J$5)/100</f>
        <v>15319.763585280003</v>
      </c>
      <c r="J91" s="228"/>
      <c r="K91" s="264"/>
      <c r="L91" s="222">
        <v>55</v>
      </c>
      <c r="M91" s="230">
        <v>68</v>
      </c>
      <c r="N91" s="92">
        <f>M91*O3</f>
        <v>88.26400000000001</v>
      </c>
      <c r="O91" s="44">
        <f>N91*S3</f>
        <v>7939.3468000000012</v>
      </c>
      <c r="P91" s="224"/>
      <c r="Q91" s="34">
        <f t="shared" si="11"/>
        <v>105.91680000000001</v>
      </c>
      <c r="R91" s="45">
        <f>Q91*S3</f>
        <v>9527.2161600000018</v>
      </c>
      <c r="S91" s="99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11"/>
      <c r="C92" s="265" t="s">
        <v>104</v>
      </c>
      <c r="D92" s="48">
        <v>20</v>
      </c>
      <c r="E92" s="96">
        <v>2.5</v>
      </c>
      <c r="F92" s="266"/>
      <c r="G92" s="233">
        <v>8620</v>
      </c>
      <c r="H92" s="25">
        <v>283.85702400000002</v>
      </c>
      <c r="I92" s="219">
        <f>(H92*S3)*(100-$J$5)/100</f>
        <v>15319.763585280003</v>
      </c>
      <c r="J92" s="234"/>
      <c r="K92" s="267"/>
      <c r="L92" s="222">
        <v>55</v>
      </c>
      <c r="M92" s="236">
        <v>68</v>
      </c>
      <c r="N92" s="92">
        <f>M92*O3</f>
        <v>88.26400000000001</v>
      </c>
      <c r="O92" s="44">
        <f>N92*S3</f>
        <v>7939.3468000000012</v>
      </c>
      <c r="P92" s="224"/>
      <c r="Q92" s="34">
        <f t="shared" si="11"/>
        <v>105.91680000000001</v>
      </c>
      <c r="R92" s="45">
        <f>Q92*S3</f>
        <v>9527.2161600000018</v>
      </c>
      <c r="S92" s="99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268"/>
      <c r="C93" s="237" t="s">
        <v>105</v>
      </c>
      <c r="D93" s="54">
        <v>15</v>
      </c>
      <c r="E93" s="55">
        <v>0.6</v>
      </c>
      <c r="F93" s="238"/>
      <c r="G93" s="218">
        <v>7990</v>
      </c>
      <c r="H93" s="25">
        <v>254.636448</v>
      </c>
      <c r="I93" s="219">
        <f>(H93*S3)*(100-$J$5)/100</f>
        <v>13742.729098559999</v>
      </c>
      <c r="J93" s="245"/>
      <c r="K93" s="241"/>
      <c r="L93" s="222">
        <v>55</v>
      </c>
      <c r="M93" s="261">
        <v>61</v>
      </c>
      <c r="N93" s="92">
        <f>M93*O3</f>
        <v>79.177999999999997</v>
      </c>
      <c r="O93" s="44">
        <f>N93*S3</f>
        <v>7122.0610999999999</v>
      </c>
      <c r="P93" s="224"/>
      <c r="Q93" s="34">
        <f t="shared" si="11"/>
        <v>95.013599999999997</v>
      </c>
      <c r="R93" s="45">
        <f>Q93*S3</f>
        <v>8546.4733199999991</v>
      </c>
      <c r="S93" s="99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268"/>
      <c r="C94" s="242" t="s">
        <v>106</v>
      </c>
      <c r="D94" s="61">
        <v>15</v>
      </c>
      <c r="E94" s="62">
        <v>0.6</v>
      </c>
      <c r="F94" s="243"/>
      <c r="G94" s="227">
        <v>7990</v>
      </c>
      <c r="H94" s="25">
        <v>254.636448</v>
      </c>
      <c r="I94" s="219">
        <f>(H94*S3)*(100-$J$5)/100</f>
        <v>13742.729098559999</v>
      </c>
      <c r="J94" s="269"/>
      <c r="K94" s="246"/>
      <c r="L94" s="222">
        <v>55</v>
      </c>
      <c r="M94" s="230">
        <v>61</v>
      </c>
      <c r="N94" s="92">
        <f>M94*O3</f>
        <v>79.177999999999997</v>
      </c>
      <c r="O94" s="44">
        <f>N94*S3</f>
        <v>7122.0610999999999</v>
      </c>
      <c r="P94" s="224"/>
      <c r="Q94" s="34">
        <f t="shared" si="11"/>
        <v>95.013599999999997</v>
      </c>
      <c r="R94" s="45">
        <f>Q94*S3</f>
        <v>8546.4733199999991</v>
      </c>
      <c r="S94" s="99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268"/>
      <c r="C95" s="242" t="s">
        <v>107</v>
      </c>
      <c r="D95" s="61">
        <v>15</v>
      </c>
      <c r="E95" s="62">
        <v>0.6</v>
      </c>
      <c r="F95" s="243"/>
      <c r="G95" s="227">
        <v>8280</v>
      </c>
      <c r="H95" s="25">
        <v>271.33392000000003</v>
      </c>
      <c r="I95" s="219">
        <f>(H95*S3)*(100-$J$5)/100</f>
        <v>14643.891662400001</v>
      </c>
      <c r="J95" s="269"/>
      <c r="K95" s="246"/>
      <c r="L95" s="222">
        <v>55</v>
      </c>
      <c r="M95" s="230">
        <v>65</v>
      </c>
      <c r="N95" s="92">
        <f>M95*O3</f>
        <v>84.37</v>
      </c>
      <c r="O95" s="44">
        <f>N95*S3</f>
        <v>7589.0815000000002</v>
      </c>
      <c r="P95" s="224"/>
      <c r="Q95" s="34">
        <f t="shared" si="11"/>
        <v>101.244</v>
      </c>
      <c r="R95" s="45">
        <f>Q95*S3</f>
        <v>9106.8978000000006</v>
      </c>
      <c r="S95" s="99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268"/>
      <c r="C96" s="242" t="s">
        <v>108</v>
      </c>
      <c r="D96" s="61">
        <v>15</v>
      </c>
      <c r="E96" s="62">
        <v>0.6</v>
      </c>
      <c r="F96" s="243"/>
      <c r="G96" s="227">
        <v>8280</v>
      </c>
      <c r="H96" s="25">
        <v>271.33392000000003</v>
      </c>
      <c r="I96" s="219">
        <f>(H96*S3)*(100-$J$5)/100</f>
        <v>14643.891662400001</v>
      </c>
      <c r="J96" s="269"/>
      <c r="K96" s="246"/>
      <c r="L96" s="222">
        <v>55</v>
      </c>
      <c r="M96" s="230">
        <v>65</v>
      </c>
      <c r="N96" s="92">
        <f>M96*O3</f>
        <v>84.37</v>
      </c>
      <c r="O96" s="44">
        <f>N96*S3</f>
        <v>7589.0815000000002</v>
      </c>
      <c r="P96" s="224"/>
      <c r="Q96" s="34">
        <f t="shared" si="11"/>
        <v>101.244</v>
      </c>
      <c r="R96" s="45">
        <f>Q96*S3</f>
        <v>9106.8978000000006</v>
      </c>
      <c r="S96" s="99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268"/>
      <c r="C97" s="242" t="s">
        <v>109</v>
      </c>
      <c r="D97" s="61">
        <v>15</v>
      </c>
      <c r="E97" s="62">
        <v>0.6</v>
      </c>
      <c r="F97" s="243"/>
      <c r="G97" s="227">
        <v>8855</v>
      </c>
      <c r="H97" s="25">
        <v>292.20576</v>
      </c>
      <c r="I97" s="219">
        <f>(H97*S3)*(100-$J$5)/100</f>
        <v>15770.344867200001</v>
      </c>
      <c r="J97" s="269"/>
      <c r="K97" s="246"/>
      <c r="L97" s="222">
        <v>55</v>
      </c>
      <c r="M97" s="230">
        <v>70</v>
      </c>
      <c r="N97" s="92">
        <f>M97*O3</f>
        <v>90.86</v>
      </c>
      <c r="O97" s="44">
        <f>N97*S3</f>
        <v>8172.857</v>
      </c>
      <c r="P97" s="224"/>
      <c r="Q97" s="34">
        <f t="shared" si="11"/>
        <v>109.032</v>
      </c>
      <c r="R97" s="45">
        <f>Q97*S3</f>
        <v>9807.4284000000007</v>
      </c>
      <c r="S97" s="99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268"/>
      <c r="C98" s="270" t="s">
        <v>110</v>
      </c>
      <c r="D98" s="68">
        <v>15</v>
      </c>
      <c r="E98" s="69">
        <v>0.6</v>
      </c>
      <c r="F98" s="271"/>
      <c r="G98" s="272">
        <v>8855</v>
      </c>
      <c r="H98" s="25">
        <v>292.20576</v>
      </c>
      <c r="I98" s="219">
        <f>(H98*S3)*(100-$J$5)/100</f>
        <v>15770.344867200001</v>
      </c>
      <c r="J98" s="273"/>
      <c r="K98" s="274"/>
      <c r="L98" s="222">
        <v>55</v>
      </c>
      <c r="M98" s="256">
        <v>70</v>
      </c>
      <c r="N98" s="92">
        <f>M98*O3</f>
        <v>90.86</v>
      </c>
      <c r="O98" s="44">
        <f>N98*S3</f>
        <v>8172.857</v>
      </c>
      <c r="P98" s="224"/>
      <c r="Q98" s="34">
        <f t="shared" si="11"/>
        <v>109.032</v>
      </c>
      <c r="R98" s="45">
        <f>Q98*S3</f>
        <v>9807.4284000000007</v>
      </c>
      <c r="S98" s="99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268"/>
      <c r="C99" s="275" t="s">
        <v>111</v>
      </c>
      <c r="D99" s="131">
        <v>15</v>
      </c>
      <c r="E99" s="132">
        <v>1.5</v>
      </c>
      <c r="F99" s="276"/>
      <c r="G99" s="218">
        <v>7990</v>
      </c>
      <c r="H99" s="25">
        <v>262.985184</v>
      </c>
      <c r="I99" s="219">
        <f>(H99*S3)*(100-$J$5)/100</f>
        <v>14193.310380480001</v>
      </c>
      <c r="J99" s="277"/>
      <c r="K99" s="278"/>
      <c r="L99" s="222">
        <v>55</v>
      </c>
      <c r="M99" s="279">
        <v>63</v>
      </c>
      <c r="N99" s="92">
        <f>M99*O3</f>
        <v>81.774000000000001</v>
      </c>
      <c r="O99" s="44">
        <f>N99*S3</f>
        <v>7355.5713000000005</v>
      </c>
      <c r="P99" s="224"/>
      <c r="Q99" s="34">
        <f t="shared" si="11"/>
        <v>98.128799999999998</v>
      </c>
      <c r="R99" s="45">
        <f>Q99*S3</f>
        <v>8826.6855599999999</v>
      </c>
      <c r="S99" s="99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268"/>
      <c r="C100" s="280" t="s">
        <v>112</v>
      </c>
      <c r="D100" s="86">
        <v>15</v>
      </c>
      <c r="E100" s="87">
        <v>1.5</v>
      </c>
      <c r="F100" s="281"/>
      <c r="G100" s="227">
        <v>7990</v>
      </c>
      <c r="H100" s="25">
        <v>262.985184</v>
      </c>
      <c r="I100" s="219">
        <f>(H100*S3)*(100-$J$5)/100</f>
        <v>14193.310380480001</v>
      </c>
      <c r="J100" s="282"/>
      <c r="K100" s="283"/>
      <c r="L100" s="222">
        <v>55</v>
      </c>
      <c r="M100" s="284">
        <v>63</v>
      </c>
      <c r="N100" s="92">
        <f>M100*O3</f>
        <v>81.774000000000001</v>
      </c>
      <c r="O100" s="44">
        <f>N100*S3</f>
        <v>7355.5713000000005</v>
      </c>
      <c r="P100" s="224"/>
      <c r="Q100" s="34">
        <f t="shared" si="11"/>
        <v>98.128799999999998</v>
      </c>
      <c r="R100" s="45">
        <f>Q100*S3</f>
        <v>8826.6855599999999</v>
      </c>
      <c r="S100" s="99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268"/>
      <c r="C101" s="285" t="s">
        <v>113</v>
      </c>
      <c r="D101" s="86">
        <v>15</v>
      </c>
      <c r="E101" s="87">
        <v>1.5</v>
      </c>
      <c r="F101" s="286"/>
      <c r="G101" s="227">
        <v>8280</v>
      </c>
      <c r="H101" s="25">
        <v>271.33392000000003</v>
      </c>
      <c r="I101" s="219">
        <f>(H101*S3)*(100-$J$5)/100</f>
        <v>14643.891662400001</v>
      </c>
      <c r="J101" s="282"/>
      <c r="K101" s="287"/>
      <c r="L101" s="222">
        <v>55</v>
      </c>
      <c r="M101" s="284">
        <v>65</v>
      </c>
      <c r="N101" s="92">
        <f>M101*O3</f>
        <v>84.37</v>
      </c>
      <c r="O101" s="44">
        <f>N101*S3</f>
        <v>7589.0815000000002</v>
      </c>
      <c r="P101" s="224"/>
      <c r="Q101" s="34">
        <f t="shared" si="11"/>
        <v>101.244</v>
      </c>
      <c r="R101" s="45">
        <f>Q101*S3</f>
        <v>9106.8978000000006</v>
      </c>
      <c r="S101" s="99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268"/>
      <c r="C102" s="285" t="s">
        <v>114</v>
      </c>
      <c r="D102" s="86">
        <v>15</v>
      </c>
      <c r="E102" s="87">
        <v>1.5</v>
      </c>
      <c r="F102" s="286"/>
      <c r="G102" s="227">
        <v>8280</v>
      </c>
      <c r="H102" s="25">
        <v>271.33392000000003</v>
      </c>
      <c r="I102" s="219">
        <f>(H102*S3)*(100-$J$5)/100</f>
        <v>14643.891662400001</v>
      </c>
      <c r="J102" s="282"/>
      <c r="K102" s="287"/>
      <c r="L102" s="222">
        <v>55</v>
      </c>
      <c r="M102" s="284">
        <v>65</v>
      </c>
      <c r="N102" s="92">
        <f>M102*O3</f>
        <v>84.37</v>
      </c>
      <c r="O102" s="44">
        <f>N102*S3</f>
        <v>7589.0815000000002</v>
      </c>
      <c r="P102" s="224"/>
      <c r="Q102" s="34">
        <f t="shared" si="11"/>
        <v>101.244</v>
      </c>
      <c r="R102" s="45">
        <f>Q102*S3</f>
        <v>9106.8978000000006</v>
      </c>
      <c r="S102" s="99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268"/>
      <c r="C103" s="285" t="s">
        <v>115</v>
      </c>
      <c r="D103" s="86">
        <v>15</v>
      </c>
      <c r="E103" s="87">
        <v>1.5</v>
      </c>
      <c r="F103" s="286"/>
      <c r="G103" s="227">
        <v>8855</v>
      </c>
      <c r="H103" s="25">
        <v>292.20576</v>
      </c>
      <c r="I103" s="219">
        <f>(H103*S3)*(100-$J$5)/100</f>
        <v>15770.344867200001</v>
      </c>
      <c r="J103" s="282"/>
      <c r="K103" s="287"/>
      <c r="L103" s="222">
        <v>55</v>
      </c>
      <c r="M103" s="284">
        <v>70</v>
      </c>
      <c r="N103" s="92">
        <f>M103*O3</f>
        <v>90.86</v>
      </c>
      <c r="O103" s="44">
        <f>N103*S3</f>
        <v>8172.857</v>
      </c>
      <c r="P103" s="224"/>
      <c r="Q103" s="34">
        <f t="shared" si="11"/>
        <v>109.032</v>
      </c>
      <c r="R103" s="45">
        <f>Q103*S3</f>
        <v>9807.4284000000007</v>
      </c>
      <c r="S103" s="99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268"/>
      <c r="C104" s="288" t="s">
        <v>116</v>
      </c>
      <c r="D104" s="95">
        <v>15</v>
      </c>
      <c r="E104" s="96">
        <v>1.5</v>
      </c>
      <c r="F104" s="289"/>
      <c r="G104" s="272">
        <v>8855</v>
      </c>
      <c r="H104" s="25">
        <v>292.20576</v>
      </c>
      <c r="I104" s="219">
        <f>(H104*S3)*(100-$J$5)/100</f>
        <v>15770.344867200001</v>
      </c>
      <c r="J104" s="290"/>
      <c r="K104" s="291"/>
      <c r="L104" s="222">
        <v>55</v>
      </c>
      <c r="M104" s="292">
        <v>70</v>
      </c>
      <c r="N104" s="92">
        <f>M104*O3</f>
        <v>90.86</v>
      </c>
      <c r="O104" s="44">
        <f>N104*S3</f>
        <v>8172.857</v>
      </c>
      <c r="P104" s="224"/>
      <c r="Q104" s="34">
        <f t="shared" si="11"/>
        <v>109.032</v>
      </c>
      <c r="R104" s="45">
        <f>Q104*S3</f>
        <v>9807.4284000000007</v>
      </c>
      <c r="S104" s="99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268"/>
      <c r="C105" s="293" t="s">
        <v>117</v>
      </c>
      <c r="D105" s="102">
        <v>20</v>
      </c>
      <c r="E105" s="103">
        <v>2.5</v>
      </c>
      <c r="F105" s="294"/>
      <c r="G105" s="218">
        <v>7990</v>
      </c>
      <c r="H105" s="25">
        <v>262.985184</v>
      </c>
      <c r="I105" s="219">
        <f>(H105*S3)*(100-$J$5)/100</f>
        <v>14193.310380480001</v>
      </c>
      <c r="J105" s="245"/>
      <c r="K105" s="295"/>
      <c r="L105" s="222">
        <v>55</v>
      </c>
      <c r="M105" s="223">
        <v>63</v>
      </c>
      <c r="N105" s="92">
        <f>M105*O3</f>
        <v>81.774000000000001</v>
      </c>
      <c r="O105" s="44">
        <f>N105*S3</f>
        <v>7355.5713000000005</v>
      </c>
      <c r="P105" s="224"/>
      <c r="Q105" s="34">
        <f t="shared" si="11"/>
        <v>98.128799999999998</v>
      </c>
      <c r="R105" s="45">
        <f>Q105*S3</f>
        <v>8826.6855599999999</v>
      </c>
      <c r="S105" s="99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268"/>
      <c r="C106" s="247" t="s">
        <v>118</v>
      </c>
      <c r="D106" s="61">
        <v>20</v>
      </c>
      <c r="E106" s="62">
        <v>2.5</v>
      </c>
      <c r="F106" s="248"/>
      <c r="G106" s="227">
        <v>7990</v>
      </c>
      <c r="H106" s="25">
        <v>607.82399999999996</v>
      </c>
      <c r="I106" s="219">
        <f>(H106*S3)*(100-$J$5)/100</f>
        <v>32804.261279999999</v>
      </c>
      <c r="J106" s="269"/>
      <c r="K106" s="250"/>
      <c r="L106" s="222">
        <v>55</v>
      </c>
      <c r="M106" s="230">
        <v>63</v>
      </c>
      <c r="N106" s="92">
        <f>M106*3</f>
        <v>189</v>
      </c>
      <c r="O106" s="44">
        <f>N106*S3</f>
        <v>17000.55</v>
      </c>
      <c r="P106" s="224"/>
      <c r="Q106" s="34">
        <f t="shared" si="11"/>
        <v>226.79999999999998</v>
      </c>
      <c r="R106" s="45">
        <f>Q106*S3</f>
        <v>20400.66</v>
      </c>
      <c r="S106" s="99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268"/>
      <c r="C107" s="247" t="s">
        <v>119</v>
      </c>
      <c r="D107" s="61">
        <v>20</v>
      </c>
      <c r="E107" s="62">
        <v>2.5</v>
      </c>
      <c r="F107" s="248"/>
      <c r="G107" s="227">
        <v>8280</v>
      </c>
      <c r="H107" s="25">
        <v>271.33392000000003</v>
      </c>
      <c r="I107" s="219">
        <f>(H107*S3)*(100-$J$5)/100</f>
        <v>14643.891662400001</v>
      </c>
      <c r="J107" s="296"/>
      <c r="K107" s="250"/>
      <c r="L107" s="222">
        <v>55</v>
      </c>
      <c r="M107" s="230">
        <v>65</v>
      </c>
      <c r="N107" s="92">
        <f>M107*O3</f>
        <v>84.37</v>
      </c>
      <c r="O107" s="44">
        <f>N107*S3</f>
        <v>7589.0815000000002</v>
      </c>
      <c r="P107" s="224"/>
      <c r="Q107" s="34">
        <f t="shared" si="11"/>
        <v>101.244</v>
      </c>
      <c r="R107" s="45">
        <f>Q107*S3</f>
        <v>9106.8978000000006</v>
      </c>
      <c r="S107" s="99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268"/>
      <c r="C108" s="247" t="s">
        <v>120</v>
      </c>
      <c r="D108" s="61">
        <v>20</v>
      </c>
      <c r="E108" s="62">
        <v>2.5</v>
      </c>
      <c r="F108" s="248"/>
      <c r="G108" s="227">
        <v>8280</v>
      </c>
      <c r="H108" s="25">
        <v>271.33392000000003</v>
      </c>
      <c r="I108" s="219">
        <f>(H108*S3)*(100-$J$5)/100</f>
        <v>14643.891662400001</v>
      </c>
      <c r="J108" s="269"/>
      <c r="K108" s="250"/>
      <c r="L108" s="222">
        <v>55</v>
      </c>
      <c r="M108" s="230">
        <v>65</v>
      </c>
      <c r="N108" s="92">
        <f>M108*O3</f>
        <v>84.37</v>
      </c>
      <c r="O108" s="44">
        <f>N108*S3</f>
        <v>7589.0815000000002</v>
      </c>
      <c r="P108" s="224"/>
      <c r="Q108" s="34">
        <f t="shared" si="11"/>
        <v>101.244</v>
      </c>
      <c r="R108" s="45">
        <f>Q108*S3</f>
        <v>9106.8978000000006</v>
      </c>
      <c r="S108" s="99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268"/>
      <c r="C109" s="247" t="s">
        <v>121</v>
      </c>
      <c r="D109" s="61">
        <v>20</v>
      </c>
      <c r="E109" s="62">
        <v>2.5</v>
      </c>
      <c r="F109" s="248"/>
      <c r="G109" s="227">
        <v>8855</v>
      </c>
      <c r="H109" s="25">
        <v>292.20576</v>
      </c>
      <c r="I109" s="219">
        <f>(H109*S3)*(100-$J$5)/100</f>
        <v>15770.344867200001</v>
      </c>
      <c r="J109" s="269"/>
      <c r="K109" s="250"/>
      <c r="L109" s="222">
        <v>55</v>
      </c>
      <c r="M109" s="230">
        <v>70</v>
      </c>
      <c r="N109" s="92">
        <f>M109*O3</f>
        <v>90.86</v>
      </c>
      <c r="O109" s="44">
        <f>N109*S3</f>
        <v>8172.857</v>
      </c>
      <c r="P109" s="224"/>
      <c r="Q109" s="34">
        <f t="shared" si="11"/>
        <v>109.032</v>
      </c>
      <c r="R109" s="45">
        <f>Q109*S3</f>
        <v>9807.4284000000007</v>
      </c>
      <c r="S109" s="99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268"/>
      <c r="C110" s="251" t="s">
        <v>122</v>
      </c>
      <c r="D110" s="68">
        <v>20</v>
      </c>
      <c r="E110" s="69">
        <v>2.5</v>
      </c>
      <c r="F110" s="252"/>
      <c r="G110" s="272">
        <v>8855</v>
      </c>
      <c r="H110" s="25">
        <v>292.20576</v>
      </c>
      <c r="I110" s="219">
        <f>(H110*S3)*(100-$J$5)/100</f>
        <v>15770.344867200001</v>
      </c>
      <c r="J110" s="273"/>
      <c r="K110" s="255"/>
      <c r="L110" s="222">
        <v>55</v>
      </c>
      <c r="M110" s="236">
        <v>70</v>
      </c>
      <c r="N110" s="92">
        <f>M110*O3</f>
        <v>90.86</v>
      </c>
      <c r="O110" s="44">
        <f>N110*S3</f>
        <v>8172.857</v>
      </c>
      <c r="P110" s="224"/>
      <c r="Q110" s="34">
        <f t="shared" si="11"/>
        <v>109.032</v>
      </c>
      <c r="R110" s="45">
        <f>Q110*S3</f>
        <v>9807.4284000000007</v>
      </c>
      <c r="S110" s="99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268"/>
      <c r="C111" s="297" t="s">
        <v>123</v>
      </c>
      <c r="D111" s="131">
        <v>15</v>
      </c>
      <c r="E111" s="132"/>
      <c r="F111" s="132"/>
      <c r="G111" s="298">
        <v>650</v>
      </c>
      <c r="H111" s="25">
        <v>25.463644800000001</v>
      </c>
      <c r="I111" s="219">
        <f>(H111*S3)*(100-$J$5)/100</f>
        <v>1374.2729098560003</v>
      </c>
      <c r="J111" s="299"/>
      <c r="K111" s="300" t="e">
        <f t="shared" ref="K111:K112" si="12">H111+H123</f>
        <v>#REF!</v>
      </c>
      <c r="L111" s="301">
        <v>6.1</v>
      </c>
      <c r="M111" s="302">
        <v>6.1</v>
      </c>
      <c r="N111" s="92">
        <f>M111*O3</f>
        <v>7.9177999999999997</v>
      </c>
      <c r="O111" s="44">
        <f>N111*S3</f>
        <v>712.20610999999997</v>
      </c>
      <c r="P111" s="224"/>
      <c r="Q111" s="34">
        <f t="shared" si="11"/>
        <v>9.50136</v>
      </c>
      <c r="R111" s="45">
        <f>Q111*S3</f>
        <v>854.64733200000001</v>
      </c>
      <c r="S111" s="99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268"/>
      <c r="C112" s="303" t="s">
        <v>124</v>
      </c>
      <c r="D112" s="304">
        <v>10</v>
      </c>
      <c r="E112" s="305"/>
      <c r="F112" s="306"/>
      <c r="G112" s="233">
        <v>860</v>
      </c>
      <c r="H112" s="307">
        <v>2000</v>
      </c>
      <c r="I112" s="308">
        <f t="shared" ref="I112:I113" si="13">H112*(100-$J$5)/100</f>
        <v>1200</v>
      </c>
      <c r="J112" s="309"/>
      <c r="K112" s="300">
        <f t="shared" si="12"/>
        <v>2480</v>
      </c>
      <c r="L112" s="33"/>
      <c r="M112" s="33"/>
      <c r="N112" s="33"/>
      <c r="O112" s="214"/>
      <c r="P112" s="33"/>
      <c r="Q112" s="33"/>
      <c r="R112" s="45"/>
      <c r="S112" s="99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268"/>
      <c r="C113" s="310" t="s">
        <v>125</v>
      </c>
      <c r="D113" s="311"/>
      <c r="E113" s="312"/>
      <c r="F113" s="312"/>
      <c r="G113" s="313">
        <v>60</v>
      </c>
      <c r="H113" s="307">
        <v>200</v>
      </c>
      <c r="I113" s="314">
        <f t="shared" si="13"/>
        <v>120</v>
      </c>
      <c r="J113" s="315"/>
      <c r="K113" s="316"/>
      <c r="L113" s="33"/>
      <c r="M113" s="33"/>
      <c r="N113" s="33"/>
      <c r="O113" s="214"/>
      <c r="P113" s="33"/>
      <c r="Q113" s="33"/>
      <c r="R113" s="45"/>
      <c r="S113" s="99"/>
      <c r="T113" s="1"/>
      <c r="U113" s="1"/>
      <c r="V113" s="1"/>
      <c r="W113" s="1"/>
      <c r="X113" s="1"/>
      <c r="Y113" s="1"/>
      <c r="Z113" s="1"/>
    </row>
    <row r="114" spans="1:26" ht="25.5" customHeight="1" x14ac:dyDescent="0.3">
      <c r="A114" s="1"/>
      <c r="B114" s="159"/>
      <c r="C114" s="317" t="s">
        <v>126</v>
      </c>
      <c r="D114" s="318">
        <v>15</v>
      </c>
      <c r="E114" s="319" t="s">
        <v>52</v>
      </c>
      <c r="F114" s="319" t="s">
        <v>127</v>
      </c>
      <c r="G114" s="163">
        <v>280</v>
      </c>
      <c r="H114" s="320">
        <v>620</v>
      </c>
      <c r="I114" s="320">
        <f t="shared" ref="I114:I115" si="14">(H114)*(100-$J$5)/100</f>
        <v>372</v>
      </c>
      <c r="J114" s="321" t="s">
        <v>52</v>
      </c>
      <c r="K114" s="165"/>
      <c r="L114" s="33"/>
      <c r="M114" s="33"/>
      <c r="N114" s="33"/>
      <c r="O114" s="214"/>
      <c r="P114" s="33"/>
      <c r="Q114" s="33"/>
      <c r="R114" s="45"/>
      <c r="S114" s="99"/>
      <c r="T114" s="1"/>
      <c r="U114" s="1"/>
      <c r="V114" s="1"/>
      <c r="W114" s="1"/>
      <c r="X114" s="1"/>
      <c r="Y114" s="1"/>
      <c r="Z114" s="1"/>
    </row>
    <row r="115" spans="1:26" ht="25.5" customHeight="1" x14ac:dyDescent="0.3">
      <c r="A115" s="1"/>
      <c r="B115" s="122"/>
      <c r="C115" s="322" t="s">
        <v>128</v>
      </c>
      <c r="D115" s="323">
        <v>20</v>
      </c>
      <c r="E115" s="324" t="s">
        <v>52</v>
      </c>
      <c r="F115" s="319" t="s">
        <v>127</v>
      </c>
      <c r="G115" s="325">
        <v>340</v>
      </c>
      <c r="H115" s="320">
        <v>700</v>
      </c>
      <c r="I115" s="320">
        <f t="shared" si="14"/>
        <v>420</v>
      </c>
      <c r="J115" s="326" t="s">
        <v>52</v>
      </c>
      <c r="K115" s="327"/>
      <c r="L115" s="33"/>
      <c r="M115" s="33"/>
      <c r="N115" s="33"/>
      <c r="O115" s="214"/>
      <c r="P115" s="33"/>
      <c r="Q115" s="33"/>
      <c r="R115" s="45"/>
      <c r="S115" s="99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72"/>
      <c r="C116" s="328" t="s">
        <v>129</v>
      </c>
      <c r="D116" s="329"/>
      <c r="E116" s="330" t="s">
        <v>52</v>
      </c>
      <c r="F116" s="331" t="s">
        <v>52</v>
      </c>
      <c r="G116" s="331">
        <v>80</v>
      </c>
      <c r="H116" s="25">
        <v>3.6734438400000005</v>
      </c>
      <c r="I116" s="26">
        <f>(H116*S3)*(100-$J$5)/100</f>
        <v>198.2557640448</v>
      </c>
      <c r="J116" s="332" t="s">
        <v>52</v>
      </c>
      <c r="K116" s="333"/>
      <c r="L116" s="334">
        <v>0.35</v>
      </c>
      <c r="M116" s="335">
        <v>0.88</v>
      </c>
      <c r="N116" s="31">
        <f>M116*O3</f>
        <v>1.1422400000000001</v>
      </c>
      <c r="O116" s="44">
        <f>N116*S3</f>
        <v>102.74448800000002</v>
      </c>
      <c r="P116" s="33"/>
      <c r="Q116" s="336">
        <f>(N116*1.2)</f>
        <v>1.3706880000000001</v>
      </c>
      <c r="R116" s="45">
        <f>Q116*S3</f>
        <v>123.29338560000002</v>
      </c>
      <c r="S116" s="99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337"/>
      <c r="C117" s="482" t="s">
        <v>130</v>
      </c>
      <c r="D117" s="483"/>
      <c r="E117" s="483"/>
      <c r="F117" s="483"/>
      <c r="G117" s="483"/>
      <c r="H117" s="483"/>
      <c r="I117" s="483"/>
      <c r="J117" s="483"/>
      <c r="K117" s="484"/>
      <c r="L117" s="481"/>
      <c r="M117" s="478"/>
      <c r="N117" s="478"/>
      <c r="O117" s="478"/>
      <c r="P117" s="478"/>
      <c r="Q117" s="478"/>
      <c r="R117" s="485"/>
      <c r="S117" s="99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337"/>
      <c r="C118" s="216" t="s">
        <v>131</v>
      </c>
      <c r="D118" s="22"/>
      <c r="E118" s="75"/>
      <c r="F118" s="217"/>
      <c r="G118" s="338">
        <v>1030</v>
      </c>
      <c r="H118" s="25">
        <v>27.550828800000001</v>
      </c>
      <c r="I118" s="26">
        <f>(H118*S3)*(100-$J$5)/100</f>
        <v>1486.9182303360001</v>
      </c>
      <c r="J118" s="339">
        <f t="shared" ref="J118:J120" si="15">I118*0.85</f>
        <v>1263.8804957856</v>
      </c>
      <c r="K118" s="340"/>
      <c r="L118" s="341">
        <v>6.6</v>
      </c>
      <c r="M118" s="342">
        <v>6.6</v>
      </c>
      <c r="N118" s="343">
        <f>M118*O3</f>
        <v>8.5668000000000006</v>
      </c>
      <c r="O118" s="82">
        <f>N118*S3</f>
        <v>770.58366000000012</v>
      </c>
      <c r="P118" s="33"/>
      <c r="Q118" s="34">
        <f>(N118*1.2)</f>
        <v>10.28016</v>
      </c>
      <c r="R118" s="83">
        <f>Q118*S3</f>
        <v>924.70039200000008</v>
      </c>
      <c r="S118" s="99"/>
      <c r="T118" s="1"/>
      <c r="U118" s="1"/>
      <c r="V118" s="1"/>
      <c r="W118" s="1"/>
      <c r="X118" s="1"/>
      <c r="Y118" s="1"/>
      <c r="Z118" s="1"/>
    </row>
    <row r="119" spans="1:26" ht="12.75" customHeight="1" thickBot="1" x14ac:dyDescent="0.35">
      <c r="A119" s="1"/>
      <c r="B119" s="337"/>
      <c r="C119" s="225" t="s">
        <v>132</v>
      </c>
      <c r="D119" s="39"/>
      <c r="E119" s="87"/>
      <c r="F119" s="226"/>
      <c r="G119" s="344">
        <v>2070</v>
      </c>
      <c r="H119" s="25"/>
      <c r="I119" s="219"/>
      <c r="J119" s="339">
        <f t="shared" si="15"/>
        <v>0</v>
      </c>
      <c r="K119" s="345"/>
      <c r="L119" s="346">
        <v>11</v>
      </c>
      <c r="M119" s="347">
        <v>11</v>
      </c>
      <c r="N119" s="31"/>
      <c r="O119" s="44"/>
      <c r="P119" s="33"/>
      <c r="Q119" s="348"/>
      <c r="R119" s="45"/>
      <c r="S119" s="99"/>
      <c r="T119" s="1"/>
      <c r="U119" s="1"/>
      <c r="V119" s="1"/>
      <c r="W119" s="1"/>
      <c r="X119" s="1"/>
      <c r="Y119" s="1"/>
      <c r="Z119" s="1"/>
    </row>
    <row r="120" spans="1:26" ht="12.75" customHeight="1" thickBot="1" x14ac:dyDescent="0.35">
      <c r="A120" s="1"/>
      <c r="B120" s="337"/>
      <c r="C120" s="231" t="s">
        <v>133</v>
      </c>
      <c r="D120" s="48"/>
      <c r="E120" s="96"/>
      <c r="F120" s="232"/>
      <c r="G120" s="349">
        <v>114.99999999999999</v>
      </c>
      <c r="H120" s="25">
        <v>2.0871840000000002</v>
      </c>
      <c r="I120" s="26">
        <f>(H120*S3)*(100-$J$5)/100</f>
        <v>112.64532048000001</v>
      </c>
      <c r="J120" s="339">
        <f t="shared" si="15"/>
        <v>95.748522407999999</v>
      </c>
      <c r="K120" s="350"/>
      <c r="L120" s="351">
        <v>0.5</v>
      </c>
      <c r="M120" s="352">
        <v>0.5</v>
      </c>
      <c r="N120" s="92">
        <f>M120*O3</f>
        <v>0.64900000000000002</v>
      </c>
      <c r="O120" s="44">
        <f>N120*S3</f>
        <v>58.377550000000006</v>
      </c>
      <c r="P120" s="33"/>
      <c r="Q120" s="353">
        <f>(N120*1.2)</f>
        <v>0.77880000000000005</v>
      </c>
      <c r="R120" s="45">
        <f>Q120*S3</f>
        <v>70.053060000000002</v>
      </c>
      <c r="S120" s="99"/>
      <c r="T120" s="1"/>
      <c r="U120" s="1"/>
      <c r="V120" s="1"/>
      <c r="W120" s="1"/>
      <c r="X120" s="1"/>
      <c r="Y120" s="1"/>
      <c r="Z120" s="1"/>
    </row>
    <row r="121" spans="1:26" ht="15.75" customHeight="1" thickBot="1" x14ac:dyDescent="0.35">
      <c r="A121" s="1"/>
      <c r="B121" s="481" t="s">
        <v>134</v>
      </c>
      <c r="C121" s="478"/>
      <c r="D121" s="478"/>
      <c r="E121" s="478"/>
      <c r="F121" s="478"/>
      <c r="G121" s="478"/>
      <c r="H121" s="478"/>
      <c r="I121" s="478"/>
      <c r="J121" s="478"/>
      <c r="K121" s="479"/>
      <c r="L121" s="481"/>
      <c r="M121" s="478"/>
      <c r="N121" s="478"/>
      <c r="O121" s="478"/>
      <c r="P121" s="478"/>
      <c r="Q121" s="478"/>
      <c r="R121" s="485"/>
      <c r="S121" s="99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00"/>
      <c r="C122" s="317" t="s">
        <v>135</v>
      </c>
      <c r="D122" s="318">
        <v>15</v>
      </c>
      <c r="E122" s="319" t="s">
        <v>52</v>
      </c>
      <c r="F122" s="319" t="s">
        <v>127</v>
      </c>
      <c r="G122" s="354">
        <v>175</v>
      </c>
      <c r="H122" s="307">
        <v>260</v>
      </c>
      <c r="I122" s="320">
        <f>(H122)*(100-$J$5)/100</f>
        <v>156</v>
      </c>
      <c r="J122" s="355" t="s">
        <v>52</v>
      </c>
      <c r="K122" s="356"/>
      <c r="L122" s="213"/>
      <c r="M122" s="213"/>
      <c r="N122" s="33"/>
      <c r="O122" s="214"/>
      <c r="P122" s="33"/>
      <c r="Q122" s="33"/>
      <c r="R122" s="83"/>
      <c r="S122" s="99"/>
      <c r="T122" s="1"/>
      <c r="U122" s="1"/>
      <c r="V122" s="1"/>
      <c r="W122" s="1"/>
      <c r="X122" s="1"/>
      <c r="Y122" s="1"/>
      <c r="Z122" s="1"/>
    </row>
    <row r="123" spans="1:26" ht="12.75" hidden="1" customHeight="1" x14ac:dyDescent="0.3">
      <c r="A123" s="1"/>
      <c r="B123" s="180"/>
      <c r="C123" s="357" t="s">
        <v>136</v>
      </c>
      <c r="D123" s="358">
        <v>15</v>
      </c>
      <c r="E123" s="359" t="s">
        <v>52</v>
      </c>
      <c r="F123" s="359" t="s">
        <v>52</v>
      </c>
      <c r="G123" s="360">
        <v>114.99999999999999</v>
      </c>
      <c r="H123" s="307" t="e">
        <v>#REF!</v>
      </c>
      <c r="I123" s="361"/>
      <c r="J123" s="362" t="s">
        <v>52</v>
      </c>
      <c r="K123" s="363"/>
      <c r="L123" s="213"/>
      <c r="M123" s="213"/>
      <c r="N123" s="33"/>
      <c r="O123" s="214"/>
      <c r="P123" s="33"/>
      <c r="Q123" s="33"/>
      <c r="R123" s="45"/>
      <c r="S123" s="99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07"/>
      <c r="C124" s="357" t="s">
        <v>137</v>
      </c>
      <c r="D124" s="358">
        <v>20</v>
      </c>
      <c r="E124" s="359" t="s">
        <v>52</v>
      </c>
      <c r="F124" s="359" t="s">
        <v>127</v>
      </c>
      <c r="G124" s="360">
        <v>265</v>
      </c>
      <c r="H124" s="307">
        <v>480</v>
      </c>
      <c r="I124" s="320">
        <f>(H124)*(100-$J$5)/100</f>
        <v>288</v>
      </c>
      <c r="J124" s="362" t="s">
        <v>52</v>
      </c>
      <c r="K124" s="363"/>
      <c r="L124" s="213"/>
      <c r="M124" s="213"/>
      <c r="N124" s="33"/>
      <c r="O124" s="214"/>
      <c r="P124" s="33"/>
      <c r="Q124" s="33"/>
      <c r="R124" s="45"/>
      <c r="S124" s="99"/>
      <c r="T124" s="1"/>
      <c r="U124" s="1"/>
      <c r="V124" s="1"/>
      <c r="W124" s="1"/>
      <c r="X124" s="1"/>
      <c r="Y124" s="1"/>
      <c r="Z124" s="1"/>
    </row>
    <row r="125" spans="1:26" ht="12.75" hidden="1" customHeight="1" x14ac:dyDescent="0.3">
      <c r="A125" s="1"/>
      <c r="B125" s="107"/>
      <c r="C125" s="357" t="s">
        <v>137</v>
      </c>
      <c r="D125" s="358">
        <v>20</v>
      </c>
      <c r="E125" s="359" t="s">
        <v>52</v>
      </c>
      <c r="F125" s="359" t="s">
        <v>52</v>
      </c>
      <c r="G125" s="360">
        <v>195</v>
      </c>
      <c r="H125" s="307" t="e">
        <v>#REF!</v>
      </c>
      <c r="I125" s="361"/>
      <c r="J125" s="362" t="s">
        <v>52</v>
      </c>
      <c r="K125" s="363"/>
      <c r="L125" s="213"/>
      <c r="M125" s="213"/>
      <c r="N125" s="33"/>
      <c r="O125" s="214"/>
      <c r="P125" s="33"/>
      <c r="Q125" s="33"/>
      <c r="R125" s="45"/>
      <c r="S125" s="99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07"/>
      <c r="C126" s="357" t="s">
        <v>138</v>
      </c>
      <c r="D126" s="358">
        <v>25</v>
      </c>
      <c r="E126" s="359" t="s">
        <v>52</v>
      </c>
      <c r="F126" s="359" t="s">
        <v>127</v>
      </c>
      <c r="G126" s="360">
        <v>425</v>
      </c>
      <c r="H126" s="307">
        <v>800</v>
      </c>
      <c r="I126" s="320">
        <f>(H126)*(100-$J$5)/100</f>
        <v>480</v>
      </c>
      <c r="J126" s="362" t="s">
        <v>52</v>
      </c>
      <c r="K126" s="363"/>
      <c r="L126" s="213"/>
      <c r="M126" s="213"/>
      <c r="N126" s="33"/>
      <c r="O126" s="214"/>
      <c r="P126" s="33"/>
      <c r="Q126" s="33"/>
      <c r="R126" s="45"/>
      <c r="S126" s="99"/>
      <c r="T126" s="1"/>
      <c r="U126" s="1"/>
      <c r="V126" s="1"/>
      <c r="W126" s="1"/>
      <c r="X126" s="1"/>
      <c r="Y126" s="1"/>
      <c r="Z126" s="1"/>
    </row>
    <row r="127" spans="1:26" ht="12.75" hidden="1" customHeight="1" x14ac:dyDescent="0.3">
      <c r="A127" s="1"/>
      <c r="B127" s="107"/>
      <c r="C127" s="357" t="s">
        <v>139</v>
      </c>
      <c r="D127" s="358">
        <v>25</v>
      </c>
      <c r="E127" s="359" t="s">
        <v>52</v>
      </c>
      <c r="F127" s="40" t="s">
        <v>52</v>
      </c>
      <c r="G127" s="364">
        <v>345</v>
      </c>
      <c r="H127" s="365" t="e">
        <v>#REF!</v>
      </c>
      <c r="I127" s="361"/>
      <c r="J127" s="362" t="s">
        <v>52</v>
      </c>
      <c r="K127" s="363"/>
      <c r="L127" s="213"/>
      <c r="M127" s="213"/>
      <c r="N127" s="33"/>
      <c r="O127" s="214"/>
      <c r="P127" s="33"/>
      <c r="Q127" s="33"/>
      <c r="R127" s="45"/>
      <c r="S127" s="99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07"/>
      <c r="C128" s="357" t="s">
        <v>140</v>
      </c>
      <c r="D128" s="358">
        <v>32</v>
      </c>
      <c r="E128" s="359" t="s">
        <v>52</v>
      </c>
      <c r="F128" s="359" t="s">
        <v>127</v>
      </c>
      <c r="G128" s="360">
        <v>425</v>
      </c>
      <c r="H128" s="307">
        <v>1140</v>
      </c>
      <c r="I128" s="320">
        <f t="shared" ref="I128:I129" si="16">(H128)*(100-$J$5)/100</f>
        <v>684</v>
      </c>
      <c r="J128" s="362"/>
      <c r="K128" s="363"/>
      <c r="L128" s="213"/>
      <c r="M128" s="213"/>
      <c r="N128" s="33"/>
      <c r="O128" s="214"/>
      <c r="P128" s="33"/>
      <c r="Q128" s="33"/>
      <c r="R128" s="45"/>
      <c r="S128" s="99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07"/>
      <c r="C129" s="357" t="s">
        <v>141</v>
      </c>
      <c r="D129" s="358">
        <v>40</v>
      </c>
      <c r="E129" s="359" t="s">
        <v>52</v>
      </c>
      <c r="F129" s="359" t="s">
        <v>127</v>
      </c>
      <c r="G129" s="360">
        <v>425</v>
      </c>
      <c r="H129" s="307">
        <v>1300</v>
      </c>
      <c r="I129" s="320">
        <f t="shared" si="16"/>
        <v>780</v>
      </c>
      <c r="J129" s="362"/>
      <c r="K129" s="363"/>
      <c r="L129" s="213"/>
      <c r="M129" s="213"/>
      <c r="N129" s="33"/>
      <c r="O129" s="214"/>
      <c r="P129" s="33"/>
      <c r="Q129" s="33"/>
      <c r="R129" s="45"/>
      <c r="S129" s="99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07"/>
      <c r="C130" s="146" t="s">
        <v>142</v>
      </c>
      <c r="D130" s="39">
        <v>32</v>
      </c>
      <c r="E130" s="40" t="s">
        <v>52</v>
      </c>
      <c r="F130" s="40" t="s">
        <v>52</v>
      </c>
      <c r="G130" s="364">
        <v>665</v>
      </c>
      <c r="H130" s="25">
        <v>28.385702399999996</v>
      </c>
      <c r="I130" s="26">
        <f>(H130*S3)*(100-$J$5)/100</f>
        <v>1531.9763585279998</v>
      </c>
      <c r="J130" s="362" t="s">
        <v>52</v>
      </c>
      <c r="K130" s="363"/>
      <c r="L130" s="366">
        <v>6.8</v>
      </c>
      <c r="M130" s="367">
        <v>6.8</v>
      </c>
      <c r="N130" s="31">
        <f>M130*O3</f>
        <v>8.8263999999999996</v>
      </c>
      <c r="O130" s="44">
        <f>N130*S3</f>
        <v>793.93467999999996</v>
      </c>
      <c r="P130" s="33"/>
      <c r="Q130" s="34">
        <f t="shared" ref="Q130:Q132" si="17">(N130*1.2)</f>
        <v>10.591679999999998</v>
      </c>
      <c r="R130" s="45">
        <f>Q130*S3</f>
        <v>952.72161599999993</v>
      </c>
      <c r="S130" s="99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07"/>
      <c r="C131" s="146" t="s">
        <v>143</v>
      </c>
      <c r="D131" s="39">
        <v>40</v>
      </c>
      <c r="E131" s="40" t="s">
        <v>52</v>
      </c>
      <c r="F131" s="40" t="s">
        <v>52</v>
      </c>
      <c r="G131" s="364">
        <v>1015</v>
      </c>
      <c r="H131" s="25">
        <v>41.743680000000005</v>
      </c>
      <c r="I131" s="26">
        <f>(H131*S3)*(100-$J$5)/100</f>
        <v>2252.9064096000002</v>
      </c>
      <c r="J131" s="362" t="s">
        <v>52</v>
      </c>
      <c r="K131" s="363"/>
      <c r="L131" s="368">
        <v>10</v>
      </c>
      <c r="M131" s="367">
        <v>10</v>
      </c>
      <c r="N131" s="31">
        <f>M131*O3</f>
        <v>12.98</v>
      </c>
      <c r="O131" s="44">
        <f>N131*S3</f>
        <v>1167.5510000000002</v>
      </c>
      <c r="P131" s="33"/>
      <c r="Q131" s="34">
        <f t="shared" si="17"/>
        <v>15.576000000000001</v>
      </c>
      <c r="R131" s="45">
        <f>Q131*S3</f>
        <v>1401.0612000000001</v>
      </c>
      <c r="S131" s="99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11"/>
      <c r="C132" s="152" t="s">
        <v>144</v>
      </c>
      <c r="D132" s="153">
        <v>50</v>
      </c>
      <c r="E132" s="154" t="s">
        <v>52</v>
      </c>
      <c r="F132" s="154" t="s">
        <v>52</v>
      </c>
      <c r="G132" s="369">
        <v>1954.9999999999998</v>
      </c>
      <c r="H132" s="25">
        <v>70.964256000000006</v>
      </c>
      <c r="I132" s="26">
        <f>(H132*S3)*(100-$J$5)/100</f>
        <v>3829.9408963200008</v>
      </c>
      <c r="J132" s="370" t="s">
        <v>52</v>
      </c>
      <c r="K132" s="371"/>
      <c r="L132" s="372">
        <v>19.5</v>
      </c>
      <c r="M132" s="373">
        <v>17</v>
      </c>
      <c r="N132" s="31">
        <f>M132*O3</f>
        <v>22.066000000000003</v>
      </c>
      <c r="O132" s="44">
        <f>N132*S3</f>
        <v>1984.8367000000003</v>
      </c>
      <c r="P132" s="33"/>
      <c r="Q132" s="34">
        <f t="shared" si="17"/>
        <v>26.479200000000002</v>
      </c>
      <c r="R132" s="45">
        <f>Q132*S3</f>
        <v>2381.8040400000004</v>
      </c>
      <c r="S132" s="99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59"/>
      <c r="C133" s="160" t="s">
        <v>145</v>
      </c>
      <c r="D133" s="161">
        <v>20</v>
      </c>
      <c r="E133" s="162" t="s">
        <v>52</v>
      </c>
      <c r="F133" s="162" t="s">
        <v>52</v>
      </c>
      <c r="G133" s="163">
        <v>459.99999999999994</v>
      </c>
      <c r="H133" s="374"/>
      <c r="I133" s="320">
        <v>530</v>
      </c>
      <c r="J133" s="164" t="s">
        <v>52</v>
      </c>
      <c r="K133" s="375"/>
      <c r="L133" s="213"/>
      <c r="M133" s="213"/>
      <c r="N133" s="33"/>
      <c r="O133" s="214"/>
      <c r="P133" s="33"/>
      <c r="Q133" s="33"/>
      <c r="R133" s="45"/>
      <c r="S133" s="99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22"/>
      <c r="C134" s="166" t="s">
        <v>146</v>
      </c>
      <c r="D134" s="167">
        <v>25</v>
      </c>
      <c r="E134" s="168" t="s">
        <v>52</v>
      </c>
      <c r="F134" s="168" t="s">
        <v>52</v>
      </c>
      <c r="G134" s="171">
        <v>485</v>
      </c>
      <c r="H134" s="376"/>
      <c r="I134" s="361">
        <v>580</v>
      </c>
      <c r="J134" s="377" t="s">
        <v>52</v>
      </c>
      <c r="K134" s="378"/>
      <c r="L134" s="213"/>
      <c r="M134" s="213"/>
      <c r="N134" s="33"/>
      <c r="O134" s="214"/>
      <c r="P134" s="33"/>
      <c r="Q134" s="33"/>
      <c r="R134" s="45"/>
      <c r="S134" s="99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22"/>
      <c r="C135" s="166" t="s">
        <v>147</v>
      </c>
      <c r="D135" s="167">
        <v>32</v>
      </c>
      <c r="E135" s="168" t="s">
        <v>52</v>
      </c>
      <c r="F135" s="168" t="s">
        <v>52</v>
      </c>
      <c r="G135" s="171">
        <v>575</v>
      </c>
      <c r="H135" s="376"/>
      <c r="I135" s="361">
        <v>660</v>
      </c>
      <c r="J135" s="377" t="s">
        <v>52</v>
      </c>
      <c r="K135" s="378"/>
      <c r="L135" s="213"/>
      <c r="M135" s="213"/>
      <c r="N135" s="33"/>
      <c r="O135" s="214"/>
      <c r="P135" s="33"/>
      <c r="Q135" s="33"/>
      <c r="R135" s="45"/>
      <c r="S135" s="99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22"/>
      <c r="C136" s="166" t="s">
        <v>148</v>
      </c>
      <c r="D136" s="167">
        <v>40</v>
      </c>
      <c r="E136" s="168" t="s">
        <v>52</v>
      </c>
      <c r="F136" s="168" t="s">
        <v>52</v>
      </c>
      <c r="G136" s="171">
        <v>635</v>
      </c>
      <c r="H136" s="376"/>
      <c r="I136" s="361">
        <v>750</v>
      </c>
      <c r="J136" s="377" t="s">
        <v>52</v>
      </c>
      <c r="K136" s="378"/>
      <c r="L136" s="213"/>
      <c r="M136" s="213"/>
      <c r="N136" s="33"/>
      <c r="O136" s="214"/>
      <c r="P136" s="33"/>
      <c r="Q136" s="33"/>
      <c r="R136" s="45"/>
      <c r="S136" s="99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72"/>
      <c r="C137" s="173" t="s">
        <v>149</v>
      </c>
      <c r="D137" s="174">
        <v>50</v>
      </c>
      <c r="E137" s="175" t="s">
        <v>52</v>
      </c>
      <c r="F137" s="175" t="s">
        <v>52</v>
      </c>
      <c r="G137" s="325">
        <v>725</v>
      </c>
      <c r="H137" s="379"/>
      <c r="I137" s="380">
        <v>900</v>
      </c>
      <c r="J137" s="326" t="s">
        <v>52</v>
      </c>
      <c r="K137" s="381"/>
      <c r="L137" s="213"/>
      <c r="M137" s="213"/>
      <c r="N137" s="33"/>
      <c r="O137" s="214"/>
      <c r="P137" s="33"/>
      <c r="Q137" s="33"/>
      <c r="R137" s="45"/>
      <c r="S137" s="99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481" t="s">
        <v>150</v>
      </c>
      <c r="C138" s="478"/>
      <c r="D138" s="478"/>
      <c r="E138" s="478"/>
      <c r="F138" s="478"/>
      <c r="G138" s="478"/>
      <c r="H138" s="478"/>
      <c r="I138" s="478"/>
      <c r="J138" s="478"/>
      <c r="K138" s="479"/>
      <c r="L138" s="481"/>
      <c r="M138" s="478"/>
      <c r="N138" s="478"/>
      <c r="O138" s="478"/>
      <c r="P138" s="478"/>
      <c r="Q138" s="478"/>
      <c r="R138" s="485"/>
      <c r="S138" s="99"/>
      <c r="T138" s="1"/>
      <c r="U138" s="1"/>
      <c r="V138" s="1"/>
      <c r="W138" s="1"/>
      <c r="X138" s="1"/>
      <c r="Y138" s="1"/>
      <c r="Z138" s="1"/>
    </row>
    <row r="139" spans="1:26" ht="23.25" customHeight="1" x14ac:dyDescent="0.3">
      <c r="A139" s="1"/>
      <c r="B139" s="100"/>
      <c r="C139" s="382" t="s">
        <v>151</v>
      </c>
      <c r="D139" s="383" t="s">
        <v>152</v>
      </c>
      <c r="E139" s="384" t="s">
        <v>52</v>
      </c>
      <c r="F139" s="384" t="s">
        <v>52</v>
      </c>
      <c r="G139" s="385">
        <v>495</v>
      </c>
      <c r="H139" s="25">
        <v>13.81715808</v>
      </c>
      <c r="I139" s="26">
        <f>(H139*S3)*(100-$J$5)/100</f>
        <v>745.7120215775999</v>
      </c>
      <c r="J139" s="386" t="s">
        <v>52</v>
      </c>
      <c r="K139" s="387"/>
      <c r="L139" s="388">
        <v>3.31</v>
      </c>
      <c r="M139" s="389">
        <v>3.31</v>
      </c>
      <c r="N139" s="343">
        <f>M139*O3</f>
        <v>4.2963800000000001</v>
      </c>
      <c r="O139" s="82">
        <f>N139*S3</f>
        <v>386.45938100000001</v>
      </c>
      <c r="P139" s="33"/>
      <c r="Q139" s="34">
        <f t="shared" ref="Q139:Q140" si="18">(N139*1.2)</f>
        <v>5.1556559999999996</v>
      </c>
      <c r="R139" s="83">
        <f>Q139*S3</f>
        <v>463.7512572</v>
      </c>
      <c r="S139" s="99"/>
      <c r="T139" s="1"/>
      <c r="U139" s="1"/>
      <c r="V139" s="1"/>
      <c r="W139" s="1"/>
      <c r="X139" s="1"/>
      <c r="Y139" s="1"/>
      <c r="Z139" s="1"/>
    </row>
    <row r="140" spans="1:26" ht="24" customHeight="1" x14ac:dyDescent="0.3">
      <c r="A140" s="1"/>
      <c r="B140" s="113"/>
      <c r="C140" s="390" t="s">
        <v>153</v>
      </c>
      <c r="D140" s="391" t="s">
        <v>154</v>
      </c>
      <c r="E140" s="392" t="s">
        <v>52</v>
      </c>
      <c r="F140" s="392" t="s">
        <v>52</v>
      </c>
      <c r="G140" s="393">
        <v>1095</v>
      </c>
      <c r="H140" s="25">
        <v>27.133392000000004</v>
      </c>
      <c r="I140" s="26">
        <f>(H140*S3)*(100-$J$5)/100</f>
        <v>1464.3891662400003</v>
      </c>
      <c r="J140" s="394" t="s">
        <v>52</v>
      </c>
      <c r="K140" s="395"/>
      <c r="L140" s="396">
        <v>4.9000000000000004</v>
      </c>
      <c r="M140" s="397">
        <v>6.5</v>
      </c>
      <c r="N140" s="31">
        <f>M140*O3</f>
        <v>8.4370000000000012</v>
      </c>
      <c r="O140" s="44">
        <f>N140*S3</f>
        <v>758.90815000000009</v>
      </c>
      <c r="P140" s="33"/>
      <c r="Q140" s="34">
        <f t="shared" si="18"/>
        <v>10.124400000000001</v>
      </c>
      <c r="R140" s="45">
        <f>Q140*S3</f>
        <v>910.68978000000016</v>
      </c>
      <c r="S140" s="99"/>
      <c r="T140" s="1"/>
      <c r="U140" s="1"/>
      <c r="V140" s="1"/>
      <c r="W140" s="1"/>
      <c r="X140" s="1"/>
      <c r="Y140" s="1"/>
      <c r="Z140" s="1"/>
    </row>
    <row r="141" spans="1:26" ht="15" hidden="1" customHeight="1" x14ac:dyDescent="0.3">
      <c r="A141" s="1"/>
      <c r="B141" s="481" t="s">
        <v>155</v>
      </c>
      <c r="C141" s="478"/>
      <c r="D141" s="478"/>
      <c r="E141" s="478"/>
      <c r="F141" s="478"/>
      <c r="G141" s="478"/>
      <c r="H141" s="478"/>
      <c r="I141" s="478"/>
      <c r="J141" s="478"/>
      <c r="K141" s="479"/>
      <c r="L141" s="213"/>
      <c r="M141" s="213"/>
      <c r="N141" s="33"/>
      <c r="O141" s="214"/>
      <c r="P141" s="33"/>
      <c r="Q141" s="33"/>
      <c r="R141" s="45"/>
      <c r="S141" s="99"/>
      <c r="T141" s="1"/>
      <c r="U141" s="1"/>
      <c r="V141" s="1"/>
      <c r="W141" s="1"/>
      <c r="X141" s="1"/>
      <c r="Y141" s="1"/>
      <c r="Z141" s="1"/>
    </row>
    <row r="142" spans="1:26" ht="12.75" hidden="1" customHeight="1" x14ac:dyDescent="0.3">
      <c r="A142" s="1"/>
      <c r="B142" s="100"/>
      <c r="C142" s="21" t="s">
        <v>156</v>
      </c>
      <c r="D142" s="22" t="s">
        <v>52</v>
      </c>
      <c r="E142" s="23" t="s">
        <v>52</v>
      </c>
      <c r="F142" s="23" t="s">
        <v>52</v>
      </c>
      <c r="G142" s="76">
        <v>4600</v>
      </c>
      <c r="H142" s="365">
        <f t="shared" ref="H142:H145" si="19">G142*(100-$J$5)/100</f>
        <v>2760</v>
      </c>
      <c r="I142" s="219"/>
      <c r="J142" s="355" t="s">
        <v>52</v>
      </c>
      <c r="K142" s="356"/>
      <c r="L142" s="213"/>
      <c r="M142" s="213"/>
      <c r="N142" s="33"/>
      <c r="O142" s="214"/>
      <c r="P142" s="33"/>
      <c r="Q142" s="33"/>
      <c r="R142" s="45"/>
      <c r="S142" s="99"/>
      <c r="T142" s="1"/>
      <c r="U142" s="1"/>
      <c r="V142" s="1"/>
      <c r="W142" s="1"/>
      <c r="X142" s="1"/>
      <c r="Y142" s="1"/>
      <c r="Z142" s="1"/>
    </row>
    <row r="143" spans="1:26" ht="11.25" hidden="1" customHeight="1" x14ac:dyDescent="0.3">
      <c r="A143" s="1"/>
      <c r="B143" s="107"/>
      <c r="C143" s="146" t="s">
        <v>157</v>
      </c>
      <c r="D143" s="39" t="s">
        <v>52</v>
      </c>
      <c r="E143" s="40" t="s">
        <v>52</v>
      </c>
      <c r="F143" s="40" t="s">
        <v>52</v>
      </c>
      <c r="G143" s="88">
        <v>5750</v>
      </c>
      <c r="H143" s="398">
        <f t="shared" si="19"/>
        <v>3450</v>
      </c>
      <c r="I143" s="399"/>
      <c r="J143" s="362" t="s">
        <v>52</v>
      </c>
      <c r="K143" s="363"/>
      <c r="L143" s="213"/>
      <c r="M143" s="213"/>
      <c r="N143" s="33"/>
      <c r="O143" s="214"/>
      <c r="P143" s="33"/>
      <c r="Q143" s="33"/>
      <c r="R143" s="45"/>
      <c r="S143" s="99"/>
      <c r="T143" s="1"/>
      <c r="U143" s="1"/>
      <c r="V143" s="1"/>
      <c r="W143" s="1"/>
      <c r="X143" s="1"/>
      <c r="Y143" s="1"/>
      <c r="Z143" s="1"/>
    </row>
    <row r="144" spans="1:26" ht="12.75" hidden="1" customHeight="1" x14ac:dyDescent="0.3">
      <c r="A144" s="1"/>
      <c r="B144" s="107"/>
      <c r="C144" s="146" t="s">
        <v>158</v>
      </c>
      <c r="D144" s="39" t="s">
        <v>52</v>
      </c>
      <c r="E144" s="40" t="s">
        <v>52</v>
      </c>
      <c r="F144" s="40" t="s">
        <v>52</v>
      </c>
      <c r="G144" s="88">
        <v>17250</v>
      </c>
      <c r="H144" s="398">
        <f t="shared" si="19"/>
        <v>10350</v>
      </c>
      <c r="I144" s="399"/>
      <c r="J144" s="362" t="s">
        <v>52</v>
      </c>
      <c r="K144" s="363"/>
      <c r="L144" s="213"/>
      <c r="M144" s="213"/>
      <c r="N144" s="33"/>
      <c r="O144" s="214"/>
      <c r="P144" s="33"/>
      <c r="Q144" s="33"/>
      <c r="R144" s="45"/>
      <c r="S144" s="99"/>
      <c r="T144" s="1"/>
      <c r="U144" s="1"/>
      <c r="V144" s="1"/>
      <c r="W144" s="1"/>
      <c r="X144" s="1"/>
      <c r="Y144" s="1"/>
      <c r="Z144" s="1"/>
    </row>
    <row r="145" spans="1:26" ht="12.75" hidden="1" customHeight="1" x14ac:dyDescent="0.3">
      <c r="A145" s="1"/>
      <c r="B145" s="113"/>
      <c r="C145" s="209" t="s">
        <v>159</v>
      </c>
      <c r="D145" s="48" t="s">
        <v>52</v>
      </c>
      <c r="E145" s="49" t="s">
        <v>52</v>
      </c>
      <c r="F145" s="49" t="s">
        <v>52</v>
      </c>
      <c r="G145" s="400">
        <v>11500</v>
      </c>
      <c r="H145" s="401">
        <f t="shared" si="19"/>
        <v>6900</v>
      </c>
      <c r="I145" s="402"/>
      <c r="J145" s="403" t="s">
        <v>52</v>
      </c>
      <c r="K145" s="404"/>
      <c r="L145" s="213"/>
      <c r="M145" s="213"/>
      <c r="N145" s="33"/>
      <c r="O145" s="214"/>
      <c r="P145" s="33"/>
      <c r="Q145" s="33"/>
      <c r="R145" s="45"/>
      <c r="S145" s="99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487" t="s">
        <v>160</v>
      </c>
      <c r="D146" s="488"/>
      <c r="E146" s="488"/>
      <c r="F146" s="488"/>
      <c r="G146" s="488"/>
      <c r="H146" s="488"/>
      <c r="I146" s="488"/>
      <c r="J146" s="488"/>
      <c r="K146" s="489"/>
      <c r="L146" s="481"/>
      <c r="M146" s="478"/>
      <c r="N146" s="478"/>
      <c r="O146" s="478"/>
      <c r="P146" s="478"/>
      <c r="Q146" s="478"/>
      <c r="R146" s="485"/>
      <c r="S146" s="99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405" t="s">
        <v>161</v>
      </c>
      <c r="D147" s="22">
        <v>50</v>
      </c>
      <c r="E147" s="23">
        <v>30</v>
      </c>
      <c r="F147" s="23">
        <v>200</v>
      </c>
      <c r="G147" s="24">
        <v>9350</v>
      </c>
      <c r="H147" s="25">
        <v>396.56496000000004</v>
      </c>
      <c r="I147" s="26">
        <f>(H147*S3)*(100-$J$5)/100</f>
        <v>21402.610891200002</v>
      </c>
      <c r="J147" s="141" t="s">
        <v>52</v>
      </c>
      <c r="K147" s="406"/>
      <c r="L147" s="138">
        <v>95</v>
      </c>
      <c r="M147" s="58">
        <v>95</v>
      </c>
      <c r="N147" s="343">
        <f>M147*O3</f>
        <v>123.31</v>
      </c>
      <c r="O147" s="82">
        <f>N147*S3</f>
        <v>11091.7345</v>
      </c>
      <c r="P147" s="33"/>
      <c r="Q147" s="34">
        <f t="shared" ref="Q147:Q160" si="20">(N147*1.2)</f>
        <v>147.97200000000001</v>
      </c>
      <c r="R147" s="83">
        <f>Q147*S3</f>
        <v>13310.081400000001</v>
      </c>
      <c r="S147" s="99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52" t="s">
        <v>162</v>
      </c>
      <c r="D148" s="153">
        <v>50</v>
      </c>
      <c r="E148" s="154">
        <v>30</v>
      </c>
      <c r="F148" s="154">
        <v>200</v>
      </c>
      <c r="G148" s="407">
        <v>10100</v>
      </c>
      <c r="H148" s="25">
        <v>421.61116800000002</v>
      </c>
      <c r="I148" s="26">
        <f>(H148*S3)*(100-$J$5)/100</f>
        <v>22754.354736960006</v>
      </c>
      <c r="J148" s="155" t="s">
        <v>52</v>
      </c>
      <c r="K148" s="408"/>
      <c r="L148" s="129">
        <f>L147+4.9</f>
        <v>99.9</v>
      </c>
      <c r="M148" s="409">
        <f>M147+6</f>
        <v>101</v>
      </c>
      <c r="N148" s="31">
        <f>M148*O3</f>
        <v>131.09800000000001</v>
      </c>
      <c r="O148" s="44">
        <f>N148*S3</f>
        <v>11792.265100000002</v>
      </c>
      <c r="P148" s="33"/>
      <c r="Q148" s="34">
        <f t="shared" si="20"/>
        <v>157.3176</v>
      </c>
      <c r="R148" s="45">
        <f>Q148*S3</f>
        <v>14150.71812</v>
      </c>
      <c r="S148" s="99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410" t="s">
        <v>163</v>
      </c>
      <c r="D149" s="161">
        <v>65</v>
      </c>
      <c r="E149" s="162">
        <v>50</v>
      </c>
      <c r="F149" s="162">
        <v>200</v>
      </c>
      <c r="G149" s="163">
        <v>9950</v>
      </c>
      <c r="H149" s="25">
        <v>438.30863999999997</v>
      </c>
      <c r="I149" s="26">
        <f>(H149*S3)*(100-$J$5)/100</f>
        <v>23655.517300800002</v>
      </c>
      <c r="J149" s="411" t="s">
        <v>52</v>
      </c>
      <c r="K149" s="412"/>
      <c r="L149" s="413">
        <v>93.55</v>
      </c>
      <c r="M149" s="414">
        <v>105</v>
      </c>
      <c r="N149" s="31">
        <f>M149*O3</f>
        <v>136.29</v>
      </c>
      <c r="O149" s="44">
        <f>N149*S3</f>
        <v>12259.2855</v>
      </c>
      <c r="P149" s="33"/>
      <c r="Q149" s="34">
        <f t="shared" si="20"/>
        <v>163.54799999999997</v>
      </c>
      <c r="R149" s="45">
        <f>Q149*S3</f>
        <v>14711.142599999997</v>
      </c>
      <c r="S149" s="99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73" t="s">
        <v>164</v>
      </c>
      <c r="D150" s="174">
        <v>65</v>
      </c>
      <c r="E150" s="175">
        <v>50</v>
      </c>
      <c r="F150" s="175">
        <v>200</v>
      </c>
      <c r="G150" s="325">
        <v>10680</v>
      </c>
      <c r="H150" s="25">
        <v>463.354848</v>
      </c>
      <c r="I150" s="26">
        <f>(H150*S3)*(100-$J$5)/100</f>
        <v>25007.261146559998</v>
      </c>
      <c r="J150" s="176" t="s">
        <v>52</v>
      </c>
      <c r="K150" s="415"/>
      <c r="L150" s="416">
        <f>L149+4.9</f>
        <v>98.45</v>
      </c>
      <c r="M150" s="417">
        <f>M149+6</f>
        <v>111</v>
      </c>
      <c r="N150" s="31">
        <f>M150*O3</f>
        <v>144.078</v>
      </c>
      <c r="O150" s="44">
        <f>N150*S3</f>
        <v>12959.8161</v>
      </c>
      <c r="P150" s="33"/>
      <c r="Q150" s="34">
        <f t="shared" si="20"/>
        <v>172.89359999999999</v>
      </c>
      <c r="R150" s="45">
        <f>Q150*S3</f>
        <v>15551.77932</v>
      </c>
      <c r="S150" s="99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418" t="s">
        <v>165</v>
      </c>
      <c r="D151" s="182">
        <v>80</v>
      </c>
      <c r="E151" s="183">
        <v>90</v>
      </c>
      <c r="F151" s="183">
        <v>225</v>
      </c>
      <c r="G151" s="184">
        <v>11050</v>
      </c>
      <c r="H151" s="25">
        <v>459.18047999999999</v>
      </c>
      <c r="I151" s="26">
        <f>(H151*S3)*(100-$J$5)/100</f>
        <v>24781.970505599998</v>
      </c>
      <c r="J151" s="419" t="s">
        <v>52</v>
      </c>
      <c r="K151" s="420"/>
      <c r="L151" s="138">
        <v>95</v>
      </c>
      <c r="M151" s="58">
        <v>110</v>
      </c>
      <c r="N151" s="31">
        <f>M151*O3</f>
        <v>142.78</v>
      </c>
      <c r="O151" s="44">
        <f>N151*S3</f>
        <v>12843.061</v>
      </c>
      <c r="P151" s="33"/>
      <c r="Q151" s="34">
        <f t="shared" si="20"/>
        <v>171.33599999999998</v>
      </c>
      <c r="R151" s="45">
        <f>Q151*S3</f>
        <v>15411.673199999999</v>
      </c>
      <c r="S151" s="99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52" t="s">
        <v>166</v>
      </c>
      <c r="D152" s="153">
        <v>80</v>
      </c>
      <c r="E152" s="154">
        <v>90</v>
      </c>
      <c r="F152" s="154">
        <v>225</v>
      </c>
      <c r="G152" s="407">
        <v>11750</v>
      </c>
      <c r="H152" s="25">
        <v>484.22668800000002</v>
      </c>
      <c r="I152" s="26">
        <f>(H152*S3)*(100-$J$5)/100</f>
        <v>26133.714351360002</v>
      </c>
      <c r="J152" s="155" t="s">
        <v>52</v>
      </c>
      <c r="K152" s="408"/>
      <c r="L152" s="129">
        <f>L151+4.9</f>
        <v>99.9</v>
      </c>
      <c r="M152" s="409">
        <f>M151+6</f>
        <v>116</v>
      </c>
      <c r="N152" s="31">
        <f>M152*O3</f>
        <v>150.56800000000001</v>
      </c>
      <c r="O152" s="44">
        <f>N152*S3</f>
        <v>13543.591600000002</v>
      </c>
      <c r="P152" s="33"/>
      <c r="Q152" s="34">
        <f t="shared" si="20"/>
        <v>180.6816</v>
      </c>
      <c r="R152" s="45">
        <f>Q152*S3</f>
        <v>16252.309920000002</v>
      </c>
      <c r="S152" s="99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410" t="s">
        <v>167</v>
      </c>
      <c r="D153" s="161">
        <v>100</v>
      </c>
      <c r="E153" s="162">
        <v>125</v>
      </c>
      <c r="F153" s="162">
        <v>250</v>
      </c>
      <c r="G153" s="163">
        <v>12050</v>
      </c>
      <c r="H153" s="25">
        <v>476.29538880000001</v>
      </c>
      <c r="I153" s="26">
        <f>(H153*S3)*(100-$J$5)/100</f>
        <v>25705.662133536</v>
      </c>
      <c r="J153" s="411" t="s">
        <v>52</v>
      </c>
      <c r="K153" s="412"/>
      <c r="L153" s="105">
        <v>103</v>
      </c>
      <c r="M153" s="421">
        <v>114.1</v>
      </c>
      <c r="N153" s="31">
        <f>M153*O3</f>
        <v>148.1018</v>
      </c>
      <c r="O153" s="44">
        <f>N153*S3</f>
        <v>13321.75691</v>
      </c>
      <c r="P153" s="33"/>
      <c r="Q153" s="34">
        <f t="shared" si="20"/>
        <v>177.72216</v>
      </c>
      <c r="R153" s="45">
        <f>Q153*S3</f>
        <v>15986.108292000001</v>
      </c>
      <c r="S153" s="99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73" t="s">
        <v>168</v>
      </c>
      <c r="D154" s="174">
        <v>100</v>
      </c>
      <c r="E154" s="175">
        <v>125</v>
      </c>
      <c r="F154" s="175">
        <v>250</v>
      </c>
      <c r="G154" s="325">
        <v>12750</v>
      </c>
      <c r="H154" s="25">
        <v>501.34159679999999</v>
      </c>
      <c r="I154" s="26">
        <f>(H154*S3)*(100-$J$5)/100</f>
        <v>27057.405979296003</v>
      </c>
      <c r="J154" s="176" t="s">
        <v>52</v>
      </c>
      <c r="K154" s="415"/>
      <c r="L154" s="135">
        <f>L153+4.9</f>
        <v>107.9</v>
      </c>
      <c r="M154" s="422">
        <f>M153+6</f>
        <v>120.1</v>
      </c>
      <c r="N154" s="31">
        <f>M154*O3</f>
        <v>155.88980000000001</v>
      </c>
      <c r="O154" s="44">
        <f>N154*S3</f>
        <v>14022.287510000002</v>
      </c>
      <c r="P154" s="33"/>
      <c r="Q154" s="34">
        <f t="shared" si="20"/>
        <v>187.06775999999999</v>
      </c>
      <c r="R154" s="45">
        <f>Q154*S3</f>
        <v>16826.745011999999</v>
      </c>
      <c r="S154" s="99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418" t="s">
        <v>169</v>
      </c>
      <c r="D155" s="182">
        <v>125</v>
      </c>
      <c r="E155" s="183">
        <v>175</v>
      </c>
      <c r="F155" s="183">
        <v>250</v>
      </c>
      <c r="G155" s="184">
        <v>15524.999999999998</v>
      </c>
      <c r="H155" s="25">
        <v>549.84775296000009</v>
      </c>
      <c r="I155" s="26">
        <f>(H155*S3)*(100-$J$5)/100</f>
        <v>29675.283227251206</v>
      </c>
      <c r="J155" s="419" t="s">
        <v>52</v>
      </c>
      <c r="K155" s="420"/>
      <c r="L155" s="79">
        <v>123.79</v>
      </c>
      <c r="M155" s="422">
        <v>131.72</v>
      </c>
      <c r="N155" s="31">
        <f>M155*O3</f>
        <v>170.97256000000002</v>
      </c>
      <c r="O155" s="44">
        <f>N155*S3</f>
        <v>15378.981772000001</v>
      </c>
      <c r="P155" s="33"/>
      <c r="Q155" s="34">
        <f t="shared" si="20"/>
        <v>205.16707200000002</v>
      </c>
      <c r="R155" s="45">
        <f>Q155*S3</f>
        <v>18454.7781264</v>
      </c>
      <c r="S155" s="99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52" t="s">
        <v>170</v>
      </c>
      <c r="D156" s="153">
        <v>125</v>
      </c>
      <c r="E156" s="154">
        <v>175</v>
      </c>
      <c r="F156" s="154">
        <v>250</v>
      </c>
      <c r="G156" s="407">
        <v>16275</v>
      </c>
      <c r="H156" s="25">
        <v>574.89396095999996</v>
      </c>
      <c r="I156" s="26">
        <f>(H156*S3)*(100-$J$5)/100</f>
        <v>31027.027073011199</v>
      </c>
      <c r="J156" s="155" t="s">
        <v>52</v>
      </c>
      <c r="K156" s="408"/>
      <c r="L156" s="423">
        <f>L155+4.9</f>
        <v>128.69</v>
      </c>
      <c r="M156" s="424">
        <f>M155+6</f>
        <v>137.72</v>
      </c>
      <c r="N156" s="31">
        <f>M156*O3</f>
        <v>178.76056</v>
      </c>
      <c r="O156" s="44">
        <f>N156*S3</f>
        <v>16079.512372000001</v>
      </c>
      <c r="P156" s="33"/>
      <c r="Q156" s="34">
        <f t="shared" si="20"/>
        <v>214.51267199999998</v>
      </c>
      <c r="R156" s="45">
        <f>Q156*S3</f>
        <v>19295.414846399999</v>
      </c>
      <c r="S156" s="99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C157" s="410" t="s">
        <v>171</v>
      </c>
      <c r="D157" s="161">
        <v>150</v>
      </c>
      <c r="E157" s="162">
        <v>250</v>
      </c>
      <c r="F157" s="162">
        <v>300</v>
      </c>
      <c r="G157" s="163">
        <v>17075</v>
      </c>
      <c r="H157" s="25">
        <v>730.51440000000002</v>
      </c>
      <c r="I157" s="26">
        <f>(H157*S3)*(100-$J$5)/100</f>
        <v>39425.862167999992</v>
      </c>
      <c r="J157" s="411" t="s">
        <v>52</v>
      </c>
      <c r="K157" s="412"/>
      <c r="L157" s="413">
        <v>131</v>
      </c>
      <c r="M157" s="425">
        <v>175</v>
      </c>
      <c r="N157" s="31">
        <f>M157*O3</f>
        <v>227.15</v>
      </c>
      <c r="O157" s="44">
        <f>N157*S3</f>
        <v>20432.142500000002</v>
      </c>
      <c r="P157" s="33"/>
      <c r="Q157" s="34">
        <f t="shared" si="20"/>
        <v>272.58</v>
      </c>
      <c r="R157" s="45">
        <f>Q157*S3</f>
        <v>24518.571</v>
      </c>
      <c r="S157" s="99"/>
      <c r="T157" s="1"/>
    </row>
    <row r="158" spans="1:26" ht="12.75" customHeight="1" x14ac:dyDescent="0.3">
      <c r="C158" s="173" t="s">
        <v>172</v>
      </c>
      <c r="D158" s="174">
        <v>150</v>
      </c>
      <c r="E158" s="175">
        <v>250</v>
      </c>
      <c r="F158" s="175">
        <v>300</v>
      </c>
      <c r="G158" s="325">
        <v>17825</v>
      </c>
      <c r="H158" s="25">
        <v>755.56060800000012</v>
      </c>
      <c r="I158" s="26">
        <f>(H158*S3)*(100-$J$5)/100</f>
        <v>40777.606013760014</v>
      </c>
      <c r="J158" s="176" t="s">
        <v>52</v>
      </c>
      <c r="K158" s="415"/>
      <c r="L158" s="416">
        <f>L157+4.9</f>
        <v>135.9</v>
      </c>
      <c r="M158" s="417">
        <f>M157+6</f>
        <v>181</v>
      </c>
      <c r="N158" s="31">
        <f>M158*O3</f>
        <v>234.93800000000002</v>
      </c>
      <c r="O158" s="44">
        <f>N158*S3</f>
        <v>21132.673100000004</v>
      </c>
      <c r="P158" s="33"/>
      <c r="Q158" s="34">
        <f t="shared" si="20"/>
        <v>281.92560000000003</v>
      </c>
      <c r="R158" s="45">
        <f>Q158*S3</f>
        <v>25359.207720000002</v>
      </c>
      <c r="S158" s="99"/>
      <c r="T158" s="1"/>
    </row>
    <row r="159" spans="1:26" ht="12.75" customHeight="1" x14ac:dyDescent="0.3">
      <c r="C159" s="418" t="s">
        <v>173</v>
      </c>
      <c r="D159" s="182">
        <v>200</v>
      </c>
      <c r="E159" s="183">
        <v>450</v>
      </c>
      <c r="F159" s="183">
        <v>350</v>
      </c>
      <c r="G159" s="184">
        <v>23000</v>
      </c>
      <c r="H159" s="25">
        <v>791.87760959999991</v>
      </c>
      <c r="I159" s="26">
        <f>(H159*S3)*(100-$J$5)/100</f>
        <v>42737.634590111993</v>
      </c>
      <c r="J159" s="419" t="s">
        <v>52</v>
      </c>
      <c r="K159" s="420"/>
      <c r="L159" s="426">
        <v>173</v>
      </c>
      <c r="M159" s="414">
        <v>189.7</v>
      </c>
      <c r="N159" s="31">
        <f>M159*O3</f>
        <v>246.23059999999998</v>
      </c>
      <c r="O159" s="44">
        <f>N159*S3</f>
        <v>22148.442469999998</v>
      </c>
      <c r="P159" s="33"/>
      <c r="Q159" s="34">
        <f t="shared" si="20"/>
        <v>295.47671999999994</v>
      </c>
      <c r="R159" s="45">
        <f>Q159*S3</f>
        <v>26578.130963999996</v>
      </c>
      <c r="S159" s="99"/>
      <c r="T159" s="1"/>
    </row>
    <row r="160" spans="1:26" ht="12.75" customHeight="1" x14ac:dyDescent="0.3">
      <c r="C160" s="209" t="s">
        <v>174</v>
      </c>
      <c r="D160" s="48">
        <v>200</v>
      </c>
      <c r="E160" s="49">
        <v>450</v>
      </c>
      <c r="F160" s="49">
        <v>350</v>
      </c>
      <c r="G160" s="50">
        <v>23745</v>
      </c>
      <c r="H160" s="25">
        <v>816.92381760000001</v>
      </c>
      <c r="I160" s="26">
        <f>(H160*S3)*(100-$J$5)/100</f>
        <v>44089.378435872</v>
      </c>
      <c r="J160" s="427" t="s">
        <v>52</v>
      </c>
      <c r="K160" s="428"/>
      <c r="L160" s="416">
        <f>L159+4.9</f>
        <v>177.9</v>
      </c>
      <c r="M160" s="417">
        <f>M159+6</f>
        <v>195.7</v>
      </c>
      <c r="N160" s="31">
        <f>M160*O3</f>
        <v>254.01859999999999</v>
      </c>
      <c r="O160" s="44">
        <f>N160*S3</f>
        <v>22848.97307</v>
      </c>
      <c r="P160" s="33"/>
      <c r="Q160" s="34">
        <f t="shared" si="20"/>
        <v>304.82231999999999</v>
      </c>
      <c r="R160" s="45">
        <f>Q160*S3</f>
        <v>27418.767683999999</v>
      </c>
      <c r="S160" s="99"/>
      <c r="T160" s="1"/>
    </row>
    <row r="161" spans="1:26" ht="15.75" customHeight="1" x14ac:dyDescent="0.3">
      <c r="C161" s="481" t="s">
        <v>175</v>
      </c>
      <c r="D161" s="478"/>
      <c r="E161" s="478"/>
      <c r="F161" s="478"/>
      <c r="G161" s="478"/>
      <c r="H161" s="478"/>
      <c r="I161" s="478"/>
      <c r="J161" s="478"/>
      <c r="K161" s="479"/>
      <c r="L161" s="481"/>
      <c r="M161" s="478"/>
      <c r="N161" s="478"/>
      <c r="O161" s="478"/>
      <c r="P161" s="478"/>
      <c r="Q161" s="478"/>
      <c r="R161" s="485"/>
      <c r="S161" s="99"/>
      <c r="T161" s="1"/>
    </row>
    <row r="162" spans="1:26" ht="12.75" customHeight="1" x14ac:dyDescent="0.3">
      <c r="C162" s="405" t="s">
        <v>176</v>
      </c>
      <c r="D162" s="22" t="s">
        <v>177</v>
      </c>
      <c r="E162" s="23">
        <v>15</v>
      </c>
      <c r="F162" s="23">
        <v>270</v>
      </c>
      <c r="G162" s="23"/>
      <c r="H162" s="25">
        <v>3377.0637120000006</v>
      </c>
      <c r="I162" s="219">
        <f>(H162*S3)*(100-$J$5)/100</f>
        <v>182260.12853664003</v>
      </c>
      <c r="J162" s="355" t="s">
        <v>52</v>
      </c>
      <c r="K162" s="356"/>
      <c r="L162" s="429">
        <v>809</v>
      </c>
      <c r="M162" s="430">
        <v>809</v>
      </c>
      <c r="N162" s="336">
        <f>M162*O3</f>
        <v>1050.0820000000001</v>
      </c>
      <c r="O162" s="431">
        <f>N162*S3</f>
        <v>94454.875900000014</v>
      </c>
      <c r="P162" s="33"/>
      <c r="Q162" s="336">
        <f t="shared" ref="Q162:Q166" si="21">(N162*1.2)</f>
        <v>1260.0984000000001</v>
      </c>
      <c r="R162" s="432">
        <f>Q162*S3</f>
        <v>113345.85108000001</v>
      </c>
      <c r="S162" s="99"/>
      <c r="T162" s="1"/>
    </row>
    <row r="163" spans="1:26" ht="12.75" customHeight="1" x14ac:dyDescent="0.3">
      <c r="C163" s="433" t="s">
        <v>178</v>
      </c>
      <c r="D163" s="167" t="s">
        <v>179</v>
      </c>
      <c r="E163" s="168">
        <v>40</v>
      </c>
      <c r="F163" s="168">
        <v>300</v>
      </c>
      <c r="G163" s="168"/>
      <c r="H163" s="25">
        <v>3973.998336000001</v>
      </c>
      <c r="I163" s="219">
        <f>(H163*S3)*(100-$J$5)/100</f>
        <v>214476.69019392005</v>
      </c>
      <c r="J163" s="377" t="s">
        <v>52</v>
      </c>
      <c r="K163" s="378"/>
      <c r="L163" s="429">
        <v>911</v>
      </c>
      <c r="M163" s="430">
        <v>952</v>
      </c>
      <c r="N163" s="336">
        <f>M163*O3</f>
        <v>1235.6960000000001</v>
      </c>
      <c r="O163" s="431">
        <f>N163*S3</f>
        <v>111150.85520000002</v>
      </c>
      <c r="P163" s="33"/>
      <c r="Q163" s="336">
        <f t="shared" si="21"/>
        <v>1482.8352000000002</v>
      </c>
      <c r="R163" s="432">
        <f>Q163*S3</f>
        <v>133381.02624000004</v>
      </c>
      <c r="S163" s="99"/>
      <c r="T163" s="1"/>
    </row>
    <row r="164" spans="1:26" ht="12.75" customHeight="1" x14ac:dyDescent="0.3">
      <c r="C164" s="434" t="s">
        <v>180</v>
      </c>
      <c r="D164" s="39" t="s">
        <v>181</v>
      </c>
      <c r="E164" s="40">
        <v>60</v>
      </c>
      <c r="F164" s="40">
        <v>350</v>
      </c>
      <c r="G164" s="40"/>
      <c r="H164" s="25">
        <v>4166.0192640000005</v>
      </c>
      <c r="I164" s="219">
        <f>(H164*S3)*(100-$J$5)/100</f>
        <v>224840.05967808</v>
      </c>
      <c r="J164" s="362" t="s">
        <v>52</v>
      </c>
      <c r="K164" s="363"/>
      <c r="L164" s="429">
        <v>998</v>
      </c>
      <c r="M164" s="430">
        <v>998</v>
      </c>
      <c r="N164" s="336">
        <f>M164*O3</f>
        <v>1295.404</v>
      </c>
      <c r="O164" s="431">
        <f>N164*S3</f>
        <v>116521.5898</v>
      </c>
      <c r="P164" s="33"/>
      <c r="Q164" s="336">
        <f t="shared" si="21"/>
        <v>1554.4848</v>
      </c>
      <c r="R164" s="432">
        <f>Q164*S3</f>
        <v>139825.90776</v>
      </c>
      <c r="S164" s="99"/>
      <c r="T164" s="1"/>
    </row>
    <row r="165" spans="1:26" ht="12.75" customHeight="1" x14ac:dyDescent="0.3">
      <c r="C165" s="435" t="s">
        <v>182</v>
      </c>
      <c r="D165" s="174" t="s">
        <v>183</v>
      </c>
      <c r="E165" s="175">
        <v>150</v>
      </c>
      <c r="F165" s="175">
        <v>500</v>
      </c>
      <c r="G165" s="175"/>
      <c r="H165" s="436">
        <v>7012.9382399999995</v>
      </c>
      <c r="I165" s="219">
        <f>(H165*S3)*(100-$J$5)/100</f>
        <v>378488.27681280003</v>
      </c>
      <c r="J165" s="326" t="s">
        <v>52</v>
      </c>
      <c r="K165" s="381"/>
      <c r="L165" s="429">
        <v>1680</v>
      </c>
      <c r="M165" s="430">
        <v>1680</v>
      </c>
      <c r="N165" s="336">
        <f>M165*O3</f>
        <v>2180.64</v>
      </c>
      <c r="O165" s="431">
        <f>N165*S3</f>
        <v>196148.568</v>
      </c>
      <c r="P165" s="33"/>
      <c r="Q165" s="336">
        <f t="shared" si="21"/>
        <v>2616.7679999999996</v>
      </c>
      <c r="R165" s="432">
        <f>Q165*S3</f>
        <v>235378.28159999996</v>
      </c>
      <c r="S165" s="99"/>
      <c r="T165" s="1"/>
    </row>
    <row r="166" spans="1:26" ht="12.75" customHeight="1" x14ac:dyDescent="0.3">
      <c r="A166" s="1"/>
      <c r="B166" s="1"/>
      <c r="C166" s="435" t="s">
        <v>184</v>
      </c>
      <c r="D166" s="167" t="s">
        <v>185</v>
      </c>
      <c r="E166" s="168"/>
      <c r="F166" s="168">
        <v>1200</v>
      </c>
      <c r="G166" s="437"/>
      <c r="H166" s="25">
        <v>10085.273088000002</v>
      </c>
      <c r="I166" s="219">
        <f>(H166*S3)*(100-$J$5)/100</f>
        <v>544302.1885593601</v>
      </c>
      <c r="J166" s="355" t="s">
        <v>52</v>
      </c>
      <c r="K166" s="356"/>
      <c r="L166" s="429">
        <v>2416</v>
      </c>
      <c r="M166" s="430">
        <v>2416</v>
      </c>
      <c r="N166" s="336">
        <f>M166*O3</f>
        <v>3135.9680000000003</v>
      </c>
      <c r="O166" s="431">
        <f>N166*S3</f>
        <v>282080.32160000002</v>
      </c>
      <c r="P166" s="33"/>
      <c r="Q166" s="336">
        <f t="shared" si="21"/>
        <v>3763.1616000000004</v>
      </c>
      <c r="R166" s="432">
        <f>Q166*S3</f>
        <v>338496.38592000003</v>
      </c>
      <c r="S166" s="99"/>
      <c r="T166" s="1"/>
      <c r="U166" s="1"/>
      <c r="V166" s="1"/>
      <c r="W166" s="1"/>
      <c r="X166" s="1"/>
      <c r="Y166" s="1"/>
      <c r="Z166" s="1"/>
    </row>
    <row r="167" spans="1:26" ht="15.75" customHeight="1" thickBot="1" x14ac:dyDescent="0.35">
      <c r="C167" s="481" t="s">
        <v>186</v>
      </c>
      <c r="D167" s="478"/>
      <c r="E167" s="478"/>
      <c r="F167" s="478"/>
      <c r="G167" s="478"/>
      <c r="H167" s="478"/>
      <c r="I167" s="478"/>
      <c r="J167" s="478"/>
      <c r="K167" s="485"/>
      <c r="L167" s="481"/>
      <c r="M167" s="478"/>
      <c r="N167" s="478"/>
      <c r="O167" s="478"/>
      <c r="P167" s="478"/>
      <c r="Q167" s="478"/>
      <c r="R167" s="485"/>
      <c r="S167" s="99"/>
      <c r="T167" s="1"/>
    </row>
    <row r="168" spans="1:26" ht="12.75" customHeight="1" thickBot="1" x14ac:dyDescent="0.35">
      <c r="C168" s="405" t="s">
        <v>187</v>
      </c>
      <c r="D168" s="22">
        <v>15</v>
      </c>
      <c r="E168" s="23">
        <v>1.5</v>
      </c>
      <c r="F168" s="23">
        <v>110</v>
      </c>
      <c r="G168" s="438">
        <v>5060</v>
      </c>
      <c r="H168" s="25">
        <v>179.49782400000001</v>
      </c>
      <c r="I168" s="219">
        <f>(H168*S3)*(100-$J$5)/100</f>
        <v>9687.4975612800008</v>
      </c>
      <c r="J168" s="439"/>
      <c r="K168" s="440"/>
      <c r="L168" s="388">
        <v>43</v>
      </c>
      <c r="M168" s="441">
        <v>43</v>
      </c>
      <c r="N168" s="343">
        <f>M168*O3</f>
        <v>55.814</v>
      </c>
      <c r="O168" s="82">
        <f>N168*S3</f>
        <v>5020.4692999999997</v>
      </c>
      <c r="P168" s="1"/>
      <c r="Q168" s="34">
        <f t="shared" ref="Q168:Q180" si="22">(N168*1.2)</f>
        <v>66.976799999999997</v>
      </c>
      <c r="R168" s="83">
        <f>Q168*S3</f>
        <v>6024.5631599999997</v>
      </c>
      <c r="S168" s="99"/>
      <c r="T168" s="1"/>
    </row>
    <row r="169" spans="1:26" ht="12.75" customHeight="1" thickBot="1" x14ac:dyDescent="0.35">
      <c r="C169" s="442" t="s">
        <v>188</v>
      </c>
      <c r="D169" s="153">
        <v>20</v>
      </c>
      <c r="E169" s="154">
        <v>2.5</v>
      </c>
      <c r="F169" s="154">
        <v>130</v>
      </c>
      <c r="G169" s="443">
        <v>5180</v>
      </c>
      <c r="H169" s="25">
        <v>179.49782400000001</v>
      </c>
      <c r="I169" s="219">
        <f>(H169*S3)*(100-$J$5)/100</f>
        <v>9687.4975612800008</v>
      </c>
      <c r="J169" s="444"/>
      <c r="K169" s="445"/>
      <c r="L169" s="446">
        <v>43</v>
      </c>
      <c r="M169" s="447">
        <v>43</v>
      </c>
      <c r="N169" s="31">
        <f>M169*O3</f>
        <v>55.814</v>
      </c>
      <c r="O169" s="44">
        <f>N169*S3</f>
        <v>5020.4692999999997</v>
      </c>
      <c r="P169" s="1"/>
      <c r="Q169" s="34">
        <f t="shared" si="22"/>
        <v>66.976799999999997</v>
      </c>
      <c r="R169" s="45">
        <f>Q169*S3</f>
        <v>6024.5631599999997</v>
      </c>
      <c r="S169" s="99"/>
      <c r="T169" s="1"/>
    </row>
    <row r="170" spans="1:26" ht="12.75" customHeight="1" thickBot="1" x14ac:dyDescent="0.35">
      <c r="C170" s="410" t="s">
        <v>189</v>
      </c>
      <c r="D170" s="161">
        <v>20</v>
      </c>
      <c r="E170" s="162">
        <v>2.5</v>
      </c>
      <c r="F170" s="162">
        <v>190</v>
      </c>
      <c r="G170" s="448">
        <v>8220</v>
      </c>
      <c r="H170" s="25">
        <v>313.07760000000002</v>
      </c>
      <c r="I170" s="219">
        <f>(H170*S3)*(100-$J$5)/100</f>
        <v>16896.798072000001</v>
      </c>
      <c r="J170" s="411"/>
      <c r="K170" s="412"/>
      <c r="L170" s="449">
        <v>75</v>
      </c>
      <c r="M170" s="450">
        <v>75</v>
      </c>
      <c r="N170" s="31">
        <f>M170*O3</f>
        <v>97.350000000000009</v>
      </c>
      <c r="O170" s="44">
        <f>N170*S3</f>
        <v>8756.6325000000015</v>
      </c>
      <c r="P170" s="1"/>
      <c r="Q170" s="34">
        <f t="shared" si="22"/>
        <v>116.82000000000001</v>
      </c>
      <c r="R170" s="45">
        <f>Q170*S3</f>
        <v>10507.959000000001</v>
      </c>
      <c r="S170" s="99"/>
      <c r="T170" s="1"/>
    </row>
    <row r="171" spans="1:26" ht="12.75" customHeight="1" thickBot="1" x14ac:dyDescent="0.35">
      <c r="C171" s="433" t="s">
        <v>190</v>
      </c>
      <c r="D171" s="167">
        <v>25</v>
      </c>
      <c r="E171" s="168">
        <v>3.5</v>
      </c>
      <c r="F171" s="168">
        <v>260</v>
      </c>
      <c r="G171" s="451">
        <v>13380</v>
      </c>
      <c r="H171" s="25">
        <v>354.82128</v>
      </c>
      <c r="I171" s="219">
        <f>(H171*S3)*(100-$J$5)/100</f>
        <v>19149.704481600002</v>
      </c>
      <c r="J171" s="169"/>
      <c r="K171" s="452"/>
      <c r="L171" s="453">
        <v>83.6</v>
      </c>
      <c r="M171" s="454">
        <v>85</v>
      </c>
      <c r="N171" s="31">
        <f>M171*O3</f>
        <v>110.33</v>
      </c>
      <c r="O171" s="44">
        <f>N171*S3</f>
        <v>9924.183500000001</v>
      </c>
      <c r="P171" s="1"/>
      <c r="Q171" s="34">
        <f t="shared" si="22"/>
        <v>132.39599999999999</v>
      </c>
      <c r="R171" s="45">
        <f>Q171*S3</f>
        <v>11909.020199999999</v>
      </c>
      <c r="S171" s="99"/>
      <c r="T171" s="1"/>
    </row>
    <row r="172" spans="1:26" ht="12.75" customHeight="1" thickBot="1" x14ac:dyDescent="0.35">
      <c r="C172" s="433" t="s">
        <v>191</v>
      </c>
      <c r="D172" s="167">
        <v>32</v>
      </c>
      <c r="E172" s="168">
        <v>6</v>
      </c>
      <c r="F172" s="168">
        <v>260</v>
      </c>
      <c r="G172" s="451">
        <v>13520</v>
      </c>
      <c r="H172" s="25">
        <v>356.82497664000005</v>
      </c>
      <c r="I172" s="219">
        <f>(H172*S3)*(100-$J$5)/100</f>
        <v>19257.843989260804</v>
      </c>
      <c r="J172" s="169"/>
      <c r="K172" s="452"/>
      <c r="L172" s="455">
        <v>83.99</v>
      </c>
      <c r="M172" s="454">
        <v>85.48</v>
      </c>
      <c r="N172" s="31">
        <f>M172*O3</f>
        <v>110.95304000000002</v>
      </c>
      <c r="O172" s="44">
        <f>N172*S3</f>
        <v>9980.2259480000012</v>
      </c>
      <c r="P172" s="1"/>
      <c r="Q172" s="34">
        <f t="shared" si="22"/>
        <v>133.14364800000001</v>
      </c>
      <c r="R172" s="45">
        <f>Q172*S3</f>
        <v>11976.271137600001</v>
      </c>
      <c r="S172" s="99"/>
      <c r="T172" s="1"/>
    </row>
    <row r="173" spans="1:26" ht="12.75" customHeight="1" thickBot="1" x14ac:dyDescent="0.35">
      <c r="C173" s="435" t="s">
        <v>192</v>
      </c>
      <c r="D173" s="174">
        <v>40</v>
      </c>
      <c r="E173" s="175">
        <v>10</v>
      </c>
      <c r="F173" s="175">
        <v>300</v>
      </c>
      <c r="G173" s="456">
        <v>15040</v>
      </c>
      <c r="H173" s="25">
        <v>626.15520000000004</v>
      </c>
      <c r="I173" s="219">
        <f>(H173*S3)*(100-$J$5)/100</f>
        <v>33793.596144000003</v>
      </c>
      <c r="J173" s="176"/>
      <c r="K173" s="415"/>
      <c r="L173" s="396">
        <v>124.95</v>
      </c>
      <c r="M173" s="457">
        <v>150</v>
      </c>
      <c r="N173" s="31">
        <f>M173*O3</f>
        <v>194.70000000000002</v>
      </c>
      <c r="O173" s="44">
        <f>N173*S3</f>
        <v>17513.265000000003</v>
      </c>
      <c r="P173" s="1"/>
      <c r="Q173" s="34">
        <f t="shared" si="22"/>
        <v>233.64000000000001</v>
      </c>
      <c r="R173" s="45">
        <f>Q173*S3</f>
        <v>21015.918000000001</v>
      </c>
      <c r="S173" s="99"/>
      <c r="T173" s="1"/>
    </row>
    <row r="174" spans="1:26" ht="12.75" customHeight="1" thickBot="1" x14ac:dyDescent="0.35">
      <c r="C174" s="405" t="s">
        <v>193</v>
      </c>
      <c r="D174" s="22">
        <v>50</v>
      </c>
      <c r="E174" s="23">
        <v>15</v>
      </c>
      <c r="F174" s="23">
        <v>200</v>
      </c>
      <c r="G174" s="24">
        <v>20700</v>
      </c>
      <c r="H174" s="25">
        <v>786.07523808000008</v>
      </c>
      <c r="I174" s="219">
        <f>(H174*S3)*(100-$J$5)/100</f>
        <v>42424.480599177601</v>
      </c>
      <c r="J174" s="458" t="s">
        <v>52</v>
      </c>
      <c r="K174" s="459"/>
      <c r="L174" s="388">
        <v>180</v>
      </c>
      <c r="M174" s="460">
        <v>188.31</v>
      </c>
      <c r="N174" s="31">
        <f>M174*O3</f>
        <v>244.42638000000002</v>
      </c>
      <c r="O174" s="44">
        <f>N174*S3</f>
        <v>21986.152881000002</v>
      </c>
      <c r="P174" s="1"/>
      <c r="Q174" s="34">
        <f t="shared" si="22"/>
        <v>293.31165600000003</v>
      </c>
      <c r="R174" s="45">
        <f>Q174*S3</f>
        <v>26383.383457200005</v>
      </c>
      <c r="S174" s="99"/>
      <c r="T174" s="1"/>
    </row>
    <row r="175" spans="1:26" ht="12.75" customHeight="1" thickBot="1" x14ac:dyDescent="0.35">
      <c r="C175" s="434" t="s">
        <v>194</v>
      </c>
      <c r="D175" s="39">
        <v>65</v>
      </c>
      <c r="E175" s="40">
        <v>25</v>
      </c>
      <c r="F175" s="40">
        <v>200</v>
      </c>
      <c r="G175" s="41">
        <v>23460</v>
      </c>
      <c r="H175" s="25">
        <v>918.36095999999998</v>
      </c>
      <c r="I175" s="219">
        <f>(H175*S3)*(100-$J$5)/100</f>
        <v>49563.941011199997</v>
      </c>
      <c r="J175" s="461" t="s">
        <v>52</v>
      </c>
      <c r="K175" s="462"/>
      <c r="L175" s="453">
        <v>220</v>
      </c>
      <c r="M175" s="463">
        <v>220</v>
      </c>
      <c r="N175" s="31">
        <f>M175*O3</f>
        <v>285.56</v>
      </c>
      <c r="O175" s="44">
        <f>N175*S3</f>
        <v>25686.121999999999</v>
      </c>
      <c r="P175" s="1"/>
      <c r="Q175" s="34">
        <f t="shared" si="22"/>
        <v>342.67199999999997</v>
      </c>
      <c r="R175" s="45">
        <f>Q175*S3</f>
        <v>30823.346399999999</v>
      </c>
      <c r="S175" s="99"/>
      <c r="T175" s="1"/>
    </row>
    <row r="176" spans="1:26" ht="12.75" customHeight="1" thickBot="1" x14ac:dyDescent="0.35">
      <c r="C176" s="434" t="s">
        <v>195</v>
      </c>
      <c r="D176" s="39">
        <v>80</v>
      </c>
      <c r="E176" s="40">
        <v>40</v>
      </c>
      <c r="F176" s="40">
        <v>225</v>
      </c>
      <c r="G176" s="41">
        <v>25529.999999999996</v>
      </c>
      <c r="H176" s="25">
        <v>1008.48556512</v>
      </c>
      <c r="I176" s="219">
        <f>(H176*S3)*(100-$J$5)/100</f>
        <v>54427.965949526399</v>
      </c>
      <c r="J176" s="461" t="s">
        <v>52</v>
      </c>
      <c r="K176" s="462"/>
      <c r="L176" s="464">
        <v>220</v>
      </c>
      <c r="M176" s="454">
        <v>241.59</v>
      </c>
      <c r="N176" s="31">
        <f>M176*O3</f>
        <v>313.58382</v>
      </c>
      <c r="O176" s="44">
        <f>N176*S3</f>
        <v>28206.864609</v>
      </c>
      <c r="P176" s="1"/>
      <c r="Q176" s="34">
        <f t="shared" si="22"/>
        <v>376.30058400000001</v>
      </c>
      <c r="R176" s="45">
        <f>Q176*S3</f>
        <v>33848.237530800005</v>
      </c>
      <c r="S176" s="99"/>
      <c r="T176" s="1"/>
    </row>
    <row r="177" spans="3:20" ht="12.75" customHeight="1" thickBot="1" x14ac:dyDescent="0.35">
      <c r="C177" s="434" t="s">
        <v>196</v>
      </c>
      <c r="D177" s="39">
        <v>100</v>
      </c>
      <c r="E177" s="40">
        <v>60</v>
      </c>
      <c r="F177" s="40">
        <v>250</v>
      </c>
      <c r="G177" s="41">
        <v>27599.999999999996</v>
      </c>
      <c r="H177" s="25">
        <v>1093.6844160000001</v>
      </c>
      <c r="I177" s="219">
        <f>(H177*S3)*(100-$J$5)/100</f>
        <v>59026.147931520005</v>
      </c>
      <c r="J177" s="461" t="s">
        <v>52</v>
      </c>
      <c r="K177" s="462"/>
      <c r="L177" s="465">
        <v>262</v>
      </c>
      <c r="M177" s="466">
        <v>262</v>
      </c>
      <c r="N177" s="31">
        <f>M177*O3</f>
        <v>340.07600000000002</v>
      </c>
      <c r="O177" s="44">
        <f>N177*S3</f>
        <v>30589.836200000002</v>
      </c>
      <c r="P177" s="1"/>
      <c r="Q177" s="34">
        <f t="shared" si="22"/>
        <v>408.09120000000001</v>
      </c>
      <c r="R177" s="45">
        <f>Q177*S3</f>
        <v>36707.803440000003</v>
      </c>
      <c r="S177" s="99"/>
      <c r="T177" s="1"/>
    </row>
    <row r="178" spans="3:20" ht="12.75" customHeight="1" thickBot="1" x14ac:dyDescent="0.35">
      <c r="C178" s="434" t="s">
        <v>197</v>
      </c>
      <c r="D178" s="39">
        <v>125</v>
      </c>
      <c r="E178" s="40">
        <v>100</v>
      </c>
      <c r="F178" s="40">
        <v>250</v>
      </c>
      <c r="G178" s="467" t="s">
        <v>79</v>
      </c>
      <c r="H178" s="467" t="s">
        <v>79</v>
      </c>
      <c r="I178" s="468"/>
      <c r="J178" s="461" t="s">
        <v>52</v>
      </c>
      <c r="K178" s="462"/>
      <c r="L178" s="464">
        <v>235.51</v>
      </c>
      <c r="M178" s="463">
        <v>299.57</v>
      </c>
      <c r="N178" s="31">
        <f>M178*O3</f>
        <v>388.84186</v>
      </c>
      <c r="O178" s="44">
        <f>N178*S3</f>
        <v>34976.325306999999</v>
      </c>
      <c r="P178" s="1"/>
      <c r="Q178" s="34">
        <f t="shared" si="22"/>
        <v>466.610232</v>
      </c>
      <c r="R178" s="45">
        <f>Q178*S3</f>
        <v>41971.5903684</v>
      </c>
      <c r="S178" s="99"/>
    </row>
    <row r="179" spans="3:20" ht="12.75" customHeight="1" x14ac:dyDescent="0.3">
      <c r="C179" s="434" t="s">
        <v>198</v>
      </c>
      <c r="D179" s="39">
        <v>150</v>
      </c>
      <c r="E179" s="40">
        <v>150</v>
      </c>
      <c r="F179" s="40">
        <v>300</v>
      </c>
      <c r="G179" s="467" t="s">
        <v>79</v>
      </c>
      <c r="H179" s="467" t="s">
        <v>79</v>
      </c>
      <c r="I179" s="468"/>
      <c r="J179" s="461" t="s">
        <v>52</v>
      </c>
      <c r="K179" s="462"/>
      <c r="L179" s="455">
        <v>436</v>
      </c>
      <c r="M179" s="463">
        <v>447.52</v>
      </c>
      <c r="N179" s="31">
        <f>M179*O3</f>
        <v>580.88095999999996</v>
      </c>
      <c r="O179" s="44">
        <f>N179*S3</f>
        <v>52250.242352000001</v>
      </c>
      <c r="P179" s="1"/>
      <c r="Q179" s="34">
        <f t="shared" si="22"/>
        <v>697.05715199999997</v>
      </c>
      <c r="R179" s="45">
        <f>Q179*S3</f>
        <v>62700.290822399998</v>
      </c>
      <c r="S179" s="99"/>
    </row>
    <row r="180" spans="3:20" ht="12.75" customHeight="1" x14ac:dyDescent="0.3">
      <c r="C180" s="469" t="s">
        <v>199</v>
      </c>
      <c r="D180" s="48">
        <v>200</v>
      </c>
      <c r="E180" s="49">
        <v>200</v>
      </c>
      <c r="F180" s="49">
        <v>350</v>
      </c>
      <c r="G180" s="470" t="s">
        <v>79</v>
      </c>
      <c r="H180" s="470" t="s">
        <v>79</v>
      </c>
      <c r="I180" s="471"/>
      <c r="J180" s="472" t="s">
        <v>52</v>
      </c>
      <c r="K180" s="473"/>
      <c r="L180" s="474">
        <v>620.28</v>
      </c>
      <c r="M180" s="457">
        <v>625</v>
      </c>
      <c r="N180" s="31">
        <f>M180*O3</f>
        <v>811.25</v>
      </c>
      <c r="O180" s="475">
        <f>N180*S3</f>
        <v>72971.9375</v>
      </c>
      <c r="P180" s="1"/>
      <c r="Q180" s="34">
        <f t="shared" si="22"/>
        <v>973.5</v>
      </c>
      <c r="R180" s="215">
        <f>Q180*S3</f>
        <v>87566.324999999997</v>
      </c>
      <c r="S180" s="99"/>
    </row>
    <row r="181" spans="3:20" ht="15.75" customHeight="1" x14ac:dyDescent="0.3">
      <c r="G181" s="1"/>
      <c r="I181" s="1"/>
      <c r="K181" s="1"/>
      <c r="L181" s="1"/>
    </row>
    <row r="182" spans="3:20" ht="15.75" customHeight="1" x14ac:dyDescent="0.3">
      <c r="G182" s="1"/>
      <c r="I182" s="1"/>
      <c r="K182" s="1"/>
      <c r="L182" s="1"/>
    </row>
    <row r="183" spans="3:20" ht="15.75" customHeight="1" x14ac:dyDescent="0.3">
      <c r="G183" s="1"/>
      <c r="I183" s="1"/>
      <c r="K183" s="1"/>
      <c r="L183" s="1"/>
    </row>
    <row r="184" spans="3:20" ht="15.75" customHeight="1" x14ac:dyDescent="0.3">
      <c r="G184" s="1"/>
      <c r="I184" s="1"/>
      <c r="K184" s="1"/>
      <c r="L184" s="1"/>
    </row>
    <row r="185" spans="3:20" ht="15.75" customHeight="1" x14ac:dyDescent="0.3">
      <c r="G185" s="1"/>
      <c r="I185" s="1"/>
      <c r="K185" s="1"/>
      <c r="L185" s="1"/>
    </row>
    <row r="186" spans="3:20" ht="15.75" customHeight="1" x14ac:dyDescent="0.3">
      <c r="G186" s="1"/>
      <c r="I186" s="1"/>
      <c r="K186" s="1"/>
      <c r="L186" s="1"/>
    </row>
    <row r="187" spans="3:20" ht="15.75" customHeight="1" x14ac:dyDescent="0.3">
      <c r="G187" s="1"/>
      <c r="I187" s="1"/>
      <c r="K187" s="1"/>
      <c r="L187" s="1"/>
    </row>
    <row r="188" spans="3:20" ht="15.75" customHeight="1" x14ac:dyDescent="0.3">
      <c r="G188" s="1"/>
      <c r="I188" s="1"/>
      <c r="K188" s="1"/>
      <c r="L188" s="1"/>
    </row>
    <row r="189" spans="3:20" ht="15.75" customHeight="1" x14ac:dyDescent="0.3">
      <c r="G189" s="1"/>
      <c r="I189" s="1"/>
      <c r="K189" s="1"/>
      <c r="L189" s="1"/>
    </row>
    <row r="190" spans="3:20" ht="15.75" customHeight="1" x14ac:dyDescent="0.3">
      <c r="G190" s="1"/>
      <c r="I190" s="1"/>
      <c r="K190" s="1"/>
      <c r="L190" s="1"/>
    </row>
    <row r="191" spans="3:20" ht="15.75" customHeight="1" x14ac:dyDescent="0.3">
      <c r="G191" s="1"/>
      <c r="I191" s="1"/>
      <c r="K191" s="1"/>
      <c r="L191" s="1"/>
    </row>
    <row r="192" spans="3:20" ht="15.75" customHeight="1" x14ac:dyDescent="0.3">
      <c r="G192" s="1"/>
      <c r="I192" s="1"/>
      <c r="K192" s="1"/>
      <c r="L192" s="1"/>
    </row>
    <row r="193" spans="7:12" ht="15.75" customHeight="1" x14ac:dyDescent="0.3">
      <c r="G193" s="1"/>
      <c r="I193" s="1"/>
      <c r="K193" s="1"/>
      <c r="L193" s="1"/>
    </row>
    <row r="194" spans="7:12" ht="15.75" customHeight="1" x14ac:dyDescent="0.3">
      <c r="G194" s="1"/>
      <c r="I194" s="1"/>
      <c r="K194" s="1"/>
      <c r="L194" s="1"/>
    </row>
    <row r="195" spans="7:12" ht="15.75" customHeight="1" x14ac:dyDescent="0.3">
      <c r="G195" s="1"/>
      <c r="I195" s="1"/>
      <c r="K195" s="1"/>
      <c r="L195" s="1"/>
    </row>
    <row r="196" spans="7:12" ht="15.75" customHeight="1" x14ac:dyDescent="0.3">
      <c r="G196" s="1"/>
      <c r="I196" s="1"/>
      <c r="K196" s="1"/>
      <c r="L196" s="1"/>
    </row>
    <row r="197" spans="7:12" ht="15.75" customHeight="1" x14ac:dyDescent="0.3">
      <c r="G197" s="1"/>
      <c r="I197" s="1"/>
      <c r="K197" s="1"/>
      <c r="L197" s="1"/>
    </row>
    <row r="198" spans="7:12" ht="15.75" customHeight="1" x14ac:dyDescent="0.3">
      <c r="G198" s="1"/>
      <c r="I198" s="1"/>
      <c r="K198" s="1"/>
      <c r="L198" s="1"/>
    </row>
    <row r="199" spans="7:12" ht="15.75" customHeight="1" x14ac:dyDescent="0.3">
      <c r="G199" s="1"/>
      <c r="I199" s="1"/>
      <c r="K199" s="1"/>
      <c r="L199" s="1"/>
    </row>
    <row r="200" spans="7:12" ht="15.75" customHeight="1" x14ac:dyDescent="0.3">
      <c r="G200" s="1"/>
      <c r="I200" s="1"/>
      <c r="K200" s="1"/>
      <c r="L200" s="1"/>
    </row>
    <row r="201" spans="7:12" ht="15.75" customHeight="1" x14ac:dyDescent="0.3">
      <c r="G201" s="1"/>
      <c r="I201" s="1"/>
      <c r="K201" s="1"/>
      <c r="L201" s="1"/>
    </row>
    <row r="202" spans="7:12" ht="15.75" customHeight="1" x14ac:dyDescent="0.3">
      <c r="G202" s="1"/>
      <c r="I202" s="1"/>
      <c r="K202" s="1"/>
      <c r="L202" s="1"/>
    </row>
    <row r="203" spans="7:12" ht="15.75" customHeight="1" x14ac:dyDescent="0.3">
      <c r="G203" s="1"/>
      <c r="I203" s="1"/>
      <c r="K203" s="1"/>
      <c r="L203" s="1"/>
    </row>
    <row r="204" spans="7:12" ht="15.75" customHeight="1" x14ac:dyDescent="0.3">
      <c r="G204" s="1"/>
      <c r="I204" s="1"/>
      <c r="K204" s="1"/>
      <c r="L204" s="1"/>
    </row>
    <row r="205" spans="7:12" ht="15.75" customHeight="1" x14ac:dyDescent="0.3">
      <c r="G205" s="1"/>
      <c r="I205" s="1"/>
      <c r="K205" s="1"/>
      <c r="L205" s="1"/>
    </row>
    <row r="206" spans="7:12" ht="15.75" customHeight="1" x14ac:dyDescent="0.3">
      <c r="G206" s="1"/>
      <c r="I206" s="1"/>
      <c r="K206" s="1"/>
      <c r="L206" s="1"/>
    </row>
    <row r="207" spans="7:12" ht="15.75" customHeight="1" x14ac:dyDescent="0.3">
      <c r="G207" s="1"/>
      <c r="I207" s="1"/>
      <c r="K207" s="1"/>
      <c r="L207" s="1"/>
    </row>
    <row r="208" spans="7:12" ht="15.75" customHeight="1" x14ac:dyDescent="0.3">
      <c r="G208" s="1"/>
      <c r="I208" s="1"/>
      <c r="K208" s="1"/>
      <c r="L208" s="1"/>
    </row>
    <row r="209" spans="7:12" ht="15.75" customHeight="1" x14ac:dyDescent="0.3">
      <c r="G209" s="1"/>
      <c r="I209" s="1"/>
      <c r="K209" s="1"/>
      <c r="L209" s="1"/>
    </row>
    <row r="210" spans="7:12" ht="15.75" customHeight="1" x14ac:dyDescent="0.3">
      <c r="G210" s="1"/>
      <c r="I210" s="1"/>
      <c r="K210" s="1"/>
      <c r="L210" s="1"/>
    </row>
    <row r="211" spans="7:12" ht="15.75" customHeight="1" x14ac:dyDescent="0.3">
      <c r="G211" s="1"/>
      <c r="I211" s="1"/>
      <c r="K211" s="1"/>
      <c r="L211" s="1"/>
    </row>
    <row r="212" spans="7:12" ht="15.75" customHeight="1" x14ac:dyDescent="0.3">
      <c r="G212" s="1"/>
      <c r="I212" s="1"/>
      <c r="K212" s="1"/>
      <c r="L212" s="1"/>
    </row>
    <row r="213" spans="7:12" ht="15.75" customHeight="1" x14ac:dyDescent="0.3">
      <c r="G213" s="1"/>
      <c r="I213" s="1"/>
      <c r="K213" s="1"/>
      <c r="L213" s="1"/>
    </row>
    <row r="214" spans="7:12" ht="15.75" customHeight="1" x14ac:dyDescent="0.3">
      <c r="G214" s="1"/>
      <c r="I214" s="1"/>
      <c r="K214" s="1"/>
      <c r="L214" s="1"/>
    </row>
    <row r="215" spans="7:12" ht="15.75" customHeight="1" x14ac:dyDescent="0.3">
      <c r="G215" s="1"/>
      <c r="I215" s="1"/>
      <c r="K215" s="1"/>
      <c r="L215" s="1"/>
    </row>
    <row r="216" spans="7:12" ht="15.75" customHeight="1" x14ac:dyDescent="0.3">
      <c r="G216" s="1"/>
      <c r="I216" s="1"/>
      <c r="K216" s="1"/>
      <c r="L216" s="1"/>
    </row>
    <row r="217" spans="7:12" ht="15.75" customHeight="1" x14ac:dyDescent="0.3">
      <c r="G217" s="1"/>
      <c r="I217" s="1"/>
      <c r="K217" s="1"/>
      <c r="L217" s="1"/>
    </row>
    <row r="218" spans="7:12" ht="15.75" customHeight="1" x14ac:dyDescent="0.3">
      <c r="G218" s="1"/>
      <c r="I218" s="1"/>
      <c r="K218" s="1"/>
      <c r="L218" s="1"/>
    </row>
    <row r="219" spans="7:12" ht="15.75" customHeight="1" x14ac:dyDescent="0.3">
      <c r="G219" s="1"/>
      <c r="I219" s="1"/>
      <c r="K219" s="1"/>
      <c r="L219" s="1"/>
    </row>
    <row r="220" spans="7:12" ht="15.75" customHeight="1" x14ac:dyDescent="0.3">
      <c r="G220" s="1"/>
      <c r="I220" s="1"/>
      <c r="K220" s="1"/>
      <c r="L220" s="1"/>
    </row>
    <row r="221" spans="7:12" ht="15.75" customHeight="1" x14ac:dyDescent="0.3">
      <c r="G221" s="1"/>
      <c r="I221" s="1"/>
      <c r="K221" s="1"/>
      <c r="L221" s="1"/>
    </row>
    <row r="222" spans="7:12" ht="15.75" customHeight="1" x14ac:dyDescent="0.3">
      <c r="G222" s="1"/>
      <c r="I222" s="1"/>
      <c r="K222" s="1"/>
      <c r="L222" s="1"/>
    </row>
    <row r="223" spans="7:12" ht="15.75" customHeight="1" x14ac:dyDescent="0.3">
      <c r="G223" s="1"/>
      <c r="I223" s="1"/>
      <c r="K223" s="1"/>
      <c r="L223" s="1"/>
    </row>
    <row r="224" spans="7:12" ht="15.75" customHeight="1" x14ac:dyDescent="0.3">
      <c r="G224" s="1"/>
      <c r="I224" s="1"/>
      <c r="K224" s="1"/>
      <c r="L224" s="1"/>
    </row>
    <row r="225" spans="7:12" ht="15.75" customHeight="1" x14ac:dyDescent="0.3">
      <c r="G225" s="1"/>
      <c r="I225" s="1"/>
      <c r="K225" s="1"/>
      <c r="L225" s="1"/>
    </row>
    <row r="226" spans="7:12" ht="15.75" customHeight="1" x14ac:dyDescent="0.3">
      <c r="G226" s="1"/>
      <c r="I226" s="1"/>
      <c r="K226" s="1"/>
      <c r="L226" s="1"/>
    </row>
    <row r="227" spans="7:12" ht="15.75" customHeight="1" x14ac:dyDescent="0.3">
      <c r="G227" s="1"/>
      <c r="I227" s="1"/>
      <c r="K227" s="1"/>
      <c r="L227" s="1"/>
    </row>
    <row r="228" spans="7:12" ht="15.75" customHeight="1" x14ac:dyDescent="0.3">
      <c r="G228" s="1"/>
      <c r="I228" s="1"/>
      <c r="K228" s="1"/>
      <c r="L228" s="1"/>
    </row>
    <row r="229" spans="7:12" ht="15.75" customHeight="1" x14ac:dyDescent="0.3">
      <c r="G229" s="1"/>
      <c r="I229" s="1"/>
      <c r="K229" s="1"/>
      <c r="L229" s="1"/>
    </row>
    <row r="230" spans="7:12" ht="15.75" customHeight="1" x14ac:dyDescent="0.3">
      <c r="G230" s="1"/>
      <c r="I230" s="1"/>
      <c r="K230" s="1"/>
      <c r="L230" s="1"/>
    </row>
    <row r="231" spans="7:12" ht="15.75" customHeight="1" x14ac:dyDescent="0.3">
      <c r="G231" s="1"/>
      <c r="I231" s="1"/>
      <c r="K231" s="1"/>
      <c r="L231" s="1"/>
    </row>
    <row r="232" spans="7:12" ht="15.75" customHeight="1" x14ac:dyDescent="0.3">
      <c r="G232" s="1"/>
      <c r="I232" s="1"/>
      <c r="K232" s="1"/>
      <c r="L232" s="1"/>
    </row>
    <row r="233" spans="7:12" ht="15.75" customHeight="1" x14ac:dyDescent="0.3">
      <c r="G233" s="1"/>
      <c r="I233" s="1"/>
      <c r="K233" s="1"/>
      <c r="L233" s="1"/>
    </row>
    <row r="234" spans="7:12" ht="15.75" customHeight="1" x14ac:dyDescent="0.3">
      <c r="G234" s="1"/>
      <c r="I234" s="1"/>
      <c r="K234" s="1"/>
      <c r="L234" s="1"/>
    </row>
    <row r="235" spans="7:12" ht="15.75" customHeight="1" x14ac:dyDescent="0.3">
      <c r="G235" s="1"/>
      <c r="I235" s="1"/>
      <c r="K235" s="1"/>
      <c r="L235" s="1"/>
    </row>
    <row r="236" spans="7:12" ht="15.75" customHeight="1" x14ac:dyDescent="0.3">
      <c r="G236" s="1"/>
      <c r="I236" s="1"/>
      <c r="K236" s="1"/>
      <c r="L236" s="1"/>
    </row>
    <row r="237" spans="7:12" ht="15.75" customHeight="1" x14ac:dyDescent="0.3">
      <c r="G237" s="1"/>
      <c r="I237" s="1"/>
      <c r="K237" s="1"/>
      <c r="L237" s="1"/>
    </row>
    <row r="238" spans="7:12" ht="15.75" customHeight="1" x14ac:dyDescent="0.3">
      <c r="G238" s="1"/>
      <c r="I238" s="1"/>
      <c r="K238" s="1"/>
      <c r="L238" s="1"/>
    </row>
    <row r="239" spans="7:12" ht="15.75" customHeight="1" x14ac:dyDescent="0.3">
      <c r="G239" s="1"/>
      <c r="I239" s="1"/>
      <c r="K239" s="1"/>
      <c r="L239" s="1"/>
    </row>
    <row r="240" spans="7:12" ht="15.75" customHeight="1" x14ac:dyDescent="0.3">
      <c r="G240" s="1"/>
      <c r="I240" s="1"/>
      <c r="K240" s="1"/>
      <c r="L240" s="1"/>
    </row>
    <row r="241" spans="7:12" ht="15.75" customHeight="1" x14ac:dyDescent="0.3">
      <c r="G241" s="1"/>
      <c r="I241" s="1"/>
      <c r="K241" s="1"/>
      <c r="L241" s="1"/>
    </row>
    <row r="242" spans="7:12" ht="15.75" customHeight="1" x14ac:dyDescent="0.3">
      <c r="G242" s="1"/>
      <c r="I242" s="1"/>
      <c r="K242" s="1"/>
      <c r="L242" s="1"/>
    </row>
    <row r="243" spans="7:12" ht="15.75" customHeight="1" x14ac:dyDescent="0.3">
      <c r="G243" s="1"/>
      <c r="I243" s="1"/>
      <c r="K243" s="1"/>
      <c r="L243" s="1"/>
    </row>
    <row r="244" spans="7:12" ht="15.75" customHeight="1" x14ac:dyDescent="0.3">
      <c r="G244" s="1"/>
      <c r="I244" s="1"/>
      <c r="K244" s="1"/>
      <c r="L244" s="1"/>
    </row>
    <row r="245" spans="7:12" ht="15.75" customHeight="1" x14ac:dyDescent="0.3">
      <c r="G245" s="1"/>
      <c r="I245" s="1"/>
      <c r="K245" s="1"/>
      <c r="L245" s="1"/>
    </row>
    <row r="246" spans="7:12" ht="15.75" customHeight="1" x14ac:dyDescent="0.3">
      <c r="G246" s="1"/>
      <c r="I246" s="1"/>
      <c r="K246" s="1"/>
      <c r="L246" s="1"/>
    </row>
    <row r="247" spans="7:12" ht="15.75" customHeight="1" x14ac:dyDescent="0.3">
      <c r="G247" s="1"/>
      <c r="I247" s="1"/>
      <c r="K247" s="1"/>
      <c r="L247" s="1"/>
    </row>
    <row r="248" spans="7:12" ht="15.75" customHeight="1" x14ac:dyDescent="0.3">
      <c r="G248" s="1"/>
      <c r="I248" s="1"/>
      <c r="K248" s="1"/>
      <c r="L248" s="1"/>
    </row>
    <row r="249" spans="7:12" ht="15.75" customHeight="1" x14ac:dyDescent="0.3">
      <c r="G249" s="1"/>
      <c r="I249" s="1"/>
      <c r="K249" s="1"/>
      <c r="L249" s="1"/>
    </row>
    <row r="250" spans="7:12" ht="15.75" customHeight="1" x14ac:dyDescent="0.3">
      <c r="G250" s="1"/>
      <c r="I250" s="1"/>
      <c r="K250" s="1"/>
      <c r="L250" s="1"/>
    </row>
    <row r="251" spans="7:12" ht="15.75" customHeight="1" x14ac:dyDescent="0.3">
      <c r="G251" s="1"/>
      <c r="I251" s="1"/>
      <c r="K251" s="1"/>
      <c r="L251" s="1"/>
    </row>
    <row r="252" spans="7:12" ht="15.75" customHeight="1" x14ac:dyDescent="0.3">
      <c r="G252" s="1"/>
      <c r="I252" s="1"/>
      <c r="K252" s="1"/>
      <c r="L252" s="1"/>
    </row>
    <row r="253" spans="7:12" ht="15.75" customHeight="1" x14ac:dyDescent="0.3">
      <c r="G253" s="1"/>
      <c r="I253" s="1"/>
      <c r="K253" s="1"/>
      <c r="L253" s="1"/>
    </row>
    <row r="254" spans="7:12" ht="15.75" customHeight="1" x14ac:dyDescent="0.3">
      <c r="G254" s="1"/>
      <c r="I254" s="1"/>
      <c r="K254" s="1"/>
      <c r="L254" s="1"/>
    </row>
    <row r="255" spans="7:12" ht="15.75" customHeight="1" x14ac:dyDescent="0.3">
      <c r="G255" s="1"/>
      <c r="I255" s="1"/>
      <c r="K255" s="1"/>
      <c r="L255" s="1"/>
    </row>
    <row r="256" spans="7:12" ht="15.75" customHeight="1" x14ac:dyDescent="0.3">
      <c r="G256" s="1"/>
      <c r="I256" s="1"/>
      <c r="K256" s="1"/>
      <c r="L256" s="1"/>
    </row>
    <row r="257" spans="7:12" ht="15.75" customHeight="1" x14ac:dyDescent="0.3">
      <c r="G257" s="1"/>
      <c r="I257" s="1"/>
      <c r="K257" s="1"/>
      <c r="L257" s="1"/>
    </row>
    <row r="258" spans="7:12" ht="15.75" customHeight="1" x14ac:dyDescent="0.3">
      <c r="G258" s="1"/>
      <c r="I258" s="1"/>
      <c r="K258" s="1"/>
      <c r="L258" s="1"/>
    </row>
    <row r="259" spans="7:12" ht="15.75" customHeight="1" x14ac:dyDescent="0.3">
      <c r="G259" s="1"/>
      <c r="I259" s="1"/>
      <c r="K259" s="1"/>
      <c r="L259" s="1"/>
    </row>
    <row r="260" spans="7:12" ht="15.75" customHeight="1" x14ac:dyDescent="0.3">
      <c r="G260" s="1"/>
      <c r="I260" s="1"/>
      <c r="K260" s="1"/>
      <c r="L260" s="1"/>
    </row>
    <row r="261" spans="7:12" ht="15.75" customHeight="1" x14ac:dyDescent="0.3">
      <c r="G261" s="1"/>
      <c r="I261" s="1"/>
      <c r="K261" s="1"/>
      <c r="L261" s="1"/>
    </row>
    <row r="262" spans="7:12" ht="15.75" customHeight="1" x14ac:dyDescent="0.3">
      <c r="G262" s="1"/>
      <c r="I262" s="1"/>
      <c r="K262" s="1"/>
      <c r="L262" s="1"/>
    </row>
    <row r="263" spans="7:12" ht="15.75" customHeight="1" x14ac:dyDescent="0.3">
      <c r="G263" s="1"/>
      <c r="I263" s="1"/>
      <c r="K263" s="1"/>
      <c r="L263" s="1"/>
    </row>
    <row r="264" spans="7:12" ht="15.75" customHeight="1" x14ac:dyDescent="0.3">
      <c r="G264" s="1"/>
      <c r="I264" s="1"/>
      <c r="K264" s="1"/>
      <c r="L264" s="1"/>
    </row>
    <row r="265" spans="7:12" ht="15.75" customHeight="1" x14ac:dyDescent="0.3">
      <c r="G265" s="1"/>
      <c r="I265" s="1"/>
      <c r="K265" s="1"/>
      <c r="L265" s="1"/>
    </row>
    <row r="266" spans="7:12" ht="15.75" customHeight="1" x14ac:dyDescent="0.3">
      <c r="G266" s="1"/>
      <c r="I266" s="1"/>
      <c r="K266" s="1"/>
      <c r="L266" s="1"/>
    </row>
    <row r="267" spans="7:12" ht="15.75" customHeight="1" x14ac:dyDescent="0.3">
      <c r="G267" s="1"/>
      <c r="I267" s="1"/>
      <c r="K267" s="1"/>
      <c r="L267" s="1"/>
    </row>
    <row r="268" spans="7:12" ht="15.75" customHeight="1" x14ac:dyDescent="0.3">
      <c r="G268" s="1"/>
      <c r="I268" s="1"/>
      <c r="K268" s="1"/>
      <c r="L268" s="1"/>
    </row>
    <row r="269" spans="7:12" ht="15.75" customHeight="1" x14ac:dyDescent="0.3">
      <c r="G269" s="1"/>
      <c r="I269" s="1"/>
      <c r="K269" s="1"/>
      <c r="L269" s="1"/>
    </row>
    <row r="270" spans="7:12" ht="15.75" customHeight="1" x14ac:dyDescent="0.3">
      <c r="G270" s="1"/>
      <c r="I270" s="1"/>
      <c r="K270" s="1"/>
      <c r="L270" s="1"/>
    </row>
    <row r="271" spans="7:12" ht="15.75" customHeight="1" x14ac:dyDescent="0.3">
      <c r="G271" s="1"/>
      <c r="I271" s="1"/>
      <c r="K271" s="1"/>
      <c r="L271" s="1"/>
    </row>
    <row r="272" spans="7:12" ht="15.75" customHeight="1" x14ac:dyDescent="0.3">
      <c r="G272" s="1"/>
      <c r="I272" s="1"/>
      <c r="K272" s="1"/>
      <c r="L272" s="1"/>
    </row>
    <row r="273" spans="7:12" ht="15.75" customHeight="1" x14ac:dyDescent="0.3">
      <c r="G273" s="1"/>
      <c r="I273" s="1"/>
      <c r="K273" s="1"/>
      <c r="L273" s="1"/>
    </row>
    <row r="274" spans="7:12" ht="15.75" customHeight="1" x14ac:dyDescent="0.3">
      <c r="G274" s="1"/>
      <c r="I274" s="1"/>
      <c r="K274" s="1"/>
      <c r="L274" s="1"/>
    </row>
    <row r="275" spans="7:12" ht="15.75" customHeight="1" x14ac:dyDescent="0.3">
      <c r="G275" s="1"/>
      <c r="I275" s="1"/>
      <c r="K275" s="1"/>
      <c r="L275" s="1"/>
    </row>
    <row r="276" spans="7:12" ht="15.75" customHeight="1" x14ac:dyDescent="0.3">
      <c r="G276" s="1"/>
      <c r="I276" s="1"/>
      <c r="K276" s="1"/>
      <c r="L276" s="1"/>
    </row>
    <row r="277" spans="7:12" ht="15.75" customHeight="1" x14ac:dyDescent="0.3">
      <c r="G277" s="1"/>
      <c r="I277" s="1"/>
      <c r="K277" s="1"/>
      <c r="L277" s="1"/>
    </row>
    <row r="278" spans="7:12" ht="15.75" customHeight="1" x14ac:dyDescent="0.3">
      <c r="G278" s="1"/>
      <c r="I278" s="1"/>
      <c r="K278" s="1"/>
      <c r="L278" s="1"/>
    </row>
    <row r="279" spans="7:12" ht="15.75" customHeight="1" x14ac:dyDescent="0.3">
      <c r="G279" s="1"/>
      <c r="I279" s="1"/>
      <c r="K279" s="1"/>
      <c r="L279" s="1"/>
    </row>
    <row r="280" spans="7:12" ht="15.75" customHeight="1" x14ac:dyDescent="0.3">
      <c r="G280" s="1"/>
      <c r="I280" s="1"/>
      <c r="K280" s="1"/>
      <c r="L280" s="1"/>
    </row>
    <row r="281" spans="7:12" ht="15.75" customHeight="1" x14ac:dyDescent="0.3">
      <c r="G281" s="1"/>
      <c r="I281" s="1"/>
      <c r="K281" s="1"/>
      <c r="L281" s="1"/>
    </row>
    <row r="282" spans="7:12" ht="15.75" customHeight="1" x14ac:dyDescent="0.3">
      <c r="G282" s="1"/>
      <c r="I282" s="1"/>
      <c r="K282" s="1"/>
      <c r="L282" s="1"/>
    </row>
    <row r="283" spans="7:12" ht="15.75" customHeight="1" x14ac:dyDescent="0.3">
      <c r="G283" s="1"/>
      <c r="I283" s="1"/>
      <c r="K283" s="1"/>
      <c r="L283" s="1"/>
    </row>
    <row r="284" spans="7:12" ht="15.75" customHeight="1" x14ac:dyDescent="0.3">
      <c r="G284" s="1"/>
      <c r="I284" s="1"/>
      <c r="K284" s="1"/>
      <c r="L284" s="1"/>
    </row>
    <row r="285" spans="7:12" ht="15.75" customHeight="1" x14ac:dyDescent="0.3">
      <c r="G285" s="1"/>
      <c r="I285" s="1"/>
      <c r="K285" s="1"/>
      <c r="L285" s="1"/>
    </row>
    <row r="286" spans="7:12" ht="15.75" customHeight="1" x14ac:dyDescent="0.3">
      <c r="G286" s="1"/>
      <c r="I286" s="1"/>
      <c r="K286" s="1"/>
      <c r="L286" s="1"/>
    </row>
    <row r="287" spans="7:12" ht="15.75" customHeight="1" x14ac:dyDescent="0.3">
      <c r="G287" s="1"/>
      <c r="I287" s="1"/>
      <c r="K287" s="1"/>
      <c r="L287" s="1"/>
    </row>
    <row r="288" spans="7:12" ht="15.75" customHeight="1" x14ac:dyDescent="0.3">
      <c r="G288" s="1"/>
      <c r="I288" s="1"/>
      <c r="K288" s="1"/>
      <c r="L288" s="1"/>
    </row>
    <row r="289" spans="7:12" ht="15.75" customHeight="1" x14ac:dyDescent="0.3">
      <c r="G289" s="1"/>
      <c r="I289" s="1"/>
      <c r="K289" s="1"/>
      <c r="L289" s="1"/>
    </row>
    <row r="290" spans="7:12" ht="15.75" customHeight="1" x14ac:dyDescent="0.3">
      <c r="G290" s="1"/>
      <c r="I290" s="1"/>
      <c r="K290" s="1"/>
      <c r="L290" s="1"/>
    </row>
    <row r="291" spans="7:12" ht="15.75" customHeight="1" x14ac:dyDescent="0.3">
      <c r="G291" s="1"/>
      <c r="I291" s="1"/>
      <c r="K291" s="1"/>
      <c r="L291" s="1"/>
    </row>
    <row r="292" spans="7:12" ht="15.75" customHeight="1" x14ac:dyDescent="0.3">
      <c r="G292" s="1"/>
      <c r="I292" s="1"/>
      <c r="K292" s="1"/>
      <c r="L292" s="1"/>
    </row>
    <row r="293" spans="7:12" ht="15.75" customHeight="1" x14ac:dyDescent="0.3">
      <c r="G293" s="1"/>
      <c r="I293" s="1"/>
      <c r="K293" s="1"/>
      <c r="L293" s="1"/>
    </row>
    <row r="294" spans="7:12" ht="15.75" customHeight="1" x14ac:dyDescent="0.3">
      <c r="G294" s="1"/>
      <c r="I294" s="1"/>
      <c r="K294" s="1"/>
      <c r="L294" s="1"/>
    </row>
    <row r="295" spans="7:12" ht="15.75" customHeight="1" x14ac:dyDescent="0.3">
      <c r="G295" s="1"/>
      <c r="I295" s="1"/>
      <c r="K295" s="1"/>
      <c r="L295" s="1"/>
    </row>
    <row r="296" spans="7:12" ht="15.75" customHeight="1" x14ac:dyDescent="0.3">
      <c r="G296" s="1"/>
      <c r="I296" s="1"/>
      <c r="K296" s="1"/>
      <c r="L296" s="1"/>
    </row>
    <row r="297" spans="7:12" ht="15.75" customHeight="1" x14ac:dyDescent="0.3">
      <c r="G297" s="1"/>
      <c r="I297" s="1"/>
      <c r="K297" s="1"/>
      <c r="L297" s="1"/>
    </row>
    <row r="298" spans="7:12" ht="15.75" customHeight="1" x14ac:dyDescent="0.3">
      <c r="G298" s="1"/>
      <c r="I298" s="1"/>
      <c r="K298" s="1"/>
      <c r="L298" s="1"/>
    </row>
    <row r="299" spans="7:12" ht="15.75" customHeight="1" x14ac:dyDescent="0.3">
      <c r="G299" s="1"/>
      <c r="I299" s="1"/>
      <c r="K299" s="1"/>
      <c r="L299" s="1"/>
    </row>
    <row r="300" spans="7:12" ht="15.75" customHeight="1" x14ac:dyDescent="0.3">
      <c r="G300" s="1"/>
      <c r="I300" s="1"/>
      <c r="K300" s="1"/>
      <c r="L300" s="1"/>
    </row>
    <row r="301" spans="7:12" ht="15.75" customHeight="1" x14ac:dyDescent="0.3">
      <c r="G301" s="1"/>
      <c r="I301" s="1"/>
      <c r="K301" s="1"/>
      <c r="L301" s="1"/>
    </row>
    <row r="302" spans="7:12" ht="15.75" customHeight="1" x14ac:dyDescent="0.3">
      <c r="G302" s="1"/>
      <c r="I302" s="1"/>
      <c r="K302" s="1"/>
      <c r="L302" s="1"/>
    </row>
    <row r="303" spans="7:12" ht="15.75" customHeight="1" x14ac:dyDescent="0.3">
      <c r="G303" s="1"/>
      <c r="I303" s="1"/>
      <c r="K303" s="1"/>
      <c r="L303" s="1"/>
    </row>
    <row r="304" spans="7:12" ht="15.75" customHeight="1" x14ac:dyDescent="0.3">
      <c r="G304" s="1"/>
      <c r="I304" s="1"/>
      <c r="K304" s="1"/>
      <c r="L304" s="1"/>
    </row>
    <row r="305" spans="7:12" ht="15.75" customHeight="1" x14ac:dyDescent="0.3">
      <c r="G305" s="1"/>
      <c r="I305" s="1"/>
      <c r="K305" s="1"/>
      <c r="L305" s="1"/>
    </row>
    <row r="306" spans="7:12" ht="15.75" customHeight="1" x14ac:dyDescent="0.3">
      <c r="G306" s="1"/>
      <c r="I306" s="1"/>
      <c r="K306" s="1"/>
      <c r="L306" s="1"/>
    </row>
    <row r="307" spans="7:12" ht="15.75" customHeight="1" x14ac:dyDescent="0.3">
      <c r="G307" s="1"/>
      <c r="I307" s="1"/>
      <c r="K307" s="1"/>
      <c r="L307" s="1"/>
    </row>
    <row r="308" spans="7:12" ht="15.75" customHeight="1" x14ac:dyDescent="0.3">
      <c r="G308" s="1"/>
      <c r="I308" s="1"/>
      <c r="K308" s="1"/>
      <c r="L308" s="1"/>
    </row>
    <row r="309" spans="7:12" ht="15.75" customHeight="1" x14ac:dyDescent="0.3">
      <c r="G309" s="1"/>
      <c r="I309" s="1"/>
      <c r="K309" s="1"/>
      <c r="L309" s="1"/>
    </row>
    <row r="310" spans="7:12" ht="15.75" customHeight="1" x14ac:dyDescent="0.3">
      <c r="G310" s="1"/>
      <c r="I310" s="1"/>
      <c r="K310" s="1"/>
      <c r="L310" s="1"/>
    </row>
    <row r="311" spans="7:12" ht="15.75" customHeight="1" x14ac:dyDescent="0.3">
      <c r="G311" s="1"/>
      <c r="I311" s="1"/>
      <c r="K311" s="1"/>
      <c r="L311" s="1"/>
    </row>
    <row r="312" spans="7:12" ht="15.75" customHeight="1" x14ac:dyDescent="0.3">
      <c r="G312" s="1"/>
      <c r="I312" s="1"/>
      <c r="K312" s="1"/>
      <c r="L312" s="1"/>
    </row>
    <row r="313" spans="7:12" ht="15.75" customHeight="1" x14ac:dyDescent="0.3">
      <c r="G313" s="1"/>
      <c r="I313" s="1"/>
      <c r="K313" s="1"/>
      <c r="L313" s="1"/>
    </row>
    <row r="314" spans="7:12" ht="15.75" customHeight="1" x14ac:dyDescent="0.3">
      <c r="G314" s="1"/>
      <c r="I314" s="1"/>
      <c r="K314" s="1"/>
      <c r="L314" s="1"/>
    </row>
    <row r="315" spans="7:12" ht="15.75" customHeight="1" x14ac:dyDescent="0.3">
      <c r="G315" s="1"/>
      <c r="I315" s="1"/>
      <c r="K315" s="1"/>
      <c r="L315" s="1"/>
    </row>
    <row r="316" spans="7:12" ht="15.75" customHeight="1" x14ac:dyDescent="0.3">
      <c r="G316" s="1"/>
      <c r="I316" s="1"/>
      <c r="K316" s="1"/>
      <c r="L316" s="1"/>
    </row>
    <row r="317" spans="7:12" ht="15.75" customHeight="1" x14ac:dyDescent="0.3">
      <c r="G317" s="1"/>
      <c r="I317" s="1"/>
      <c r="K317" s="1"/>
      <c r="L317" s="1"/>
    </row>
    <row r="318" spans="7:12" ht="15.75" customHeight="1" x14ac:dyDescent="0.3">
      <c r="G318" s="1"/>
      <c r="I318" s="1"/>
      <c r="K318" s="1"/>
      <c r="L318" s="1"/>
    </row>
    <row r="319" spans="7:12" ht="15.75" customHeight="1" x14ac:dyDescent="0.3">
      <c r="G319" s="1"/>
      <c r="I319" s="1"/>
      <c r="K319" s="1"/>
      <c r="L319" s="1"/>
    </row>
    <row r="320" spans="7:12" ht="15.75" customHeight="1" x14ac:dyDescent="0.3">
      <c r="G320" s="1"/>
      <c r="I320" s="1"/>
      <c r="K320" s="1"/>
      <c r="L320" s="1"/>
    </row>
    <row r="321" spans="7:12" ht="15.75" customHeight="1" x14ac:dyDescent="0.3">
      <c r="G321" s="1"/>
      <c r="I321" s="1"/>
      <c r="K321" s="1"/>
      <c r="L321" s="1"/>
    </row>
    <row r="322" spans="7:12" ht="15.75" customHeight="1" x14ac:dyDescent="0.3">
      <c r="G322" s="1"/>
      <c r="I322" s="1"/>
      <c r="K322" s="1"/>
      <c r="L322" s="1"/>
    </row>
    <row r="323" spans="7:12" ht="15.75" customHeight="1" x14ac:dyDescent="0.3">
      <c r="G323" s="1"/>
      <c r="I323" s="1"/>
      <c r="K323" s="1"/>
      <c r="L323" s="1"/>
    </row>
    <row r="324" spans="7:12" ht="15.75" customHeight="1" x14ac:dyDescent="0.3">
      <c r="G324" s="1"/>
      <c r="I324" s="1"/>
      <c r="K324" s="1"/>
      <c r="L324" s="1"/>
    </row>
    <row r="325" spans="7:12" ht="15.75" customHeight="1" x14ac:dyDescent="0.3">
      <c r="G325" s="1"/>
      <c r="I325" s="1"/>
      <c r="K325" s="1"/>
      <c r="L325" s="1"/>
    </row>
    <row r="326" spans="7:12" ht="15.75" customHeight="1" x14ac:dyDescent="0.3">
      <c r="G326" s="1"/>
      <c r="I326" s="1"/>
      <c r="K326" s="1"/>
      <c r="L326" s="1"/>
    </row>
    <row r="327" spans="7:12" ht="15.75" customHeight="1" x14ac:dyDescent="0.3">
      <c r="G327" s="1"/>
      <c r="I327" s="1"/>
      <c r="K327" s="1"/>
      <c r="L327" s="1"/>
    </row>
    <row r="328" spans="7:12" ht="15.75" customHeight="1" x14ac:dyDescent="0.3">
      <c r="G328" s="1"/>
      <c r="I328" s="1"/>
      <c r="K328" s="1"/>
      <c r="L328" s="1"/>
    </row>
    <row r="329" spans="7:12" ht="15.75" customHeight="1" x14ac:dyDescent="0.3">
      <c r="G329" s="1"/>
      <c r="I329" s="1"/>
      <c r="K329" s="1"/>
      <c r="L329" s="1"/>
    </row>
    <row r="330" spans="7:12" ht="15.75" customHeight="1" x14ac:dyDescent="0.3">
      <c r="G330" s="1"/>
      <c r="I330" s="1"/>
      <c r="K330" s="1"/>
      <c r="L330" s="1"/>
    </row>
    <row r="331" spans="7:12" ht="15.75" customHeight="1" x14ac:dyDescent="0.3">
      <c r="G331" s="1"/>
      <c r="I331" s="1"/>
      <c r="K331" s="1"/>
      <c r="L331" s="1"/>
    </row>
    <row r="332" spans="7:12" ht="15.75" customHeight="1" x14ac:dyDescent="0.3">
      <c r="G332" s="1"/>
      <c r="I332" s="1"/>
      <c r="K332" s="1"/>
      <c r="L332" s="1"/>
    </row>
    <row r="333" spans="7:12" ht="15.75" customHeight="1" x14ac:dyDescent="0.3">
      <c r="G333" s="1"/>
      <c r="I333" s="1"/>
      <c r="K333" s="1"/>
      <c r="L333" s="1"/>
    </row>
    <row r="334" spans="7:12" ht="15.75" customHeight="1" x14ac:dyDescent="0.3">
      <c r="G334" s="1"/>
      <c r="I334" s="1"/>
      <c r="K334" s="1"/>
      <c r="L334" s="1"/>
    </row>
    <row r="335" spans="7:12" ht="15.75" customHeight="1" x14ac:dyDescent="0.3">
      <c r="G335" s="1"/>
      <c r="I335" s="1"/>
      <c r="K335" s="1"/>
      <c r="L335" s="1"/>
    </row>
    <row r="336" spans="7:12" ht="15.75" customHeight="1" x14ac:dyDescent="0.3">
      <c r="G336" s="1"/>
      <c r="I336" s="1"/>
      <c r="K336" s="1"/>
      <c r="L336" s="1"/>
    </row>
    <row r="337" spans="7:12" ht="15.75" customHeight="1" x14ac:dyDescent="0.3">
      <c r="G337" s="1"/>
      <c r="I337" s="1"/>
      <c r="K337" s="1"/>
      <c r="L337" s="1"/>
    </row>
    <row r="338" spans="7:12" ht="15.75" customHeight="1" x14ac:dyDescent="0.3">
      <c r="G338" s="1"/>
      <c r="I338" s="1"/>
      <c r="K338" s="1"/>
      <c r="L338" s="1"/>
    </row>
    <row r="339" spans="7:12" ht="15.75" customHeight="1" x14ac:dyDescent="0.3">
      <c r="G339" s="1"/>
      <c r="I339" s="1"/>
      <c r="K339" s="1"/>
      <c r="L339" s="1"/>
    </row>
    <row r="340" spans="7:12" ht="15.75" customHeight="1" x14ac:dyDescent="0.3">
      <c r="G340" s="1"/>
      <c r="I340" s="1"/>
      <c r="K340" s="1"/>
      <c r="L340" s="1"/>
    </row>
    <row r="341" spans="7:12" ht="15.75" customHeight="1" x14ac:dyDescent="0.3">
      <c r="G341" s="1"/>
      <c r="I341" s="1"/>
      <c r="K341" s="1"/>
      <c r="L341" s="1"/>
    </row>
    <row r="342" spans="7:12" ht="15.75" customHeight="1" x14ac:dyDescent="0.3">
      <c r="G342" s="1"/>
      <c r="I342" s="1"/>
      <c r="K342" s="1"/>
      <c r="L342" s="1"/>
    </row>
    <row r="343" spans="7:12" ht="15.75" customHeight="1" x14ac:dyDescent="0.3">
      <c r="G343" s="1"/>
      <c r="I343" s="1"/>
      <c r="K343" s="1"/>
      <c r="L343" s="1"/>
    </row>
    <row r="344" spans="7:12" ht="15.75" customHeight="1" x14ac:dyDescent="0.3">
      <c r="G344" s="1"/>
      <c r="I344" s="1"/>
      <c r="K344" s="1"/>
      <c r="L344" s="1"/>
    </row>
    <row r="345" spans="7:12" ht="15.75" customHeight="1" x14ac:dyDescent="0.3">
      <c r="G345" s="1"/>
      <c r="I345" s="1"/>
      <c r="K345" s="1"/>
      <c r="L345" s="1"/>
    </row>
    <row r="346" spans="7:12" ht="15.75" customHeight="1" x14ac:dyDescent="0.3">
      <c r="G346" s="1"/>
      <c r="I346" s="1"/>
      <c r="K346" s="1"/>
      <c r="L346" s="1"/>
    </row>
    <row r="347" spans="7:12" ht="15.75" customHeight="1" x14ac:dyDescent="0.3">
      <c r="G347" s="1"/>
      <c r="I347" s="1"/>
      <c r="K347" s="1"/>
      <c r="L347" s="1"/>
    </row>
    <row r="348" spans="7:12" ht="15.75" customHeight="1" x14ac:dyDescent="0.3">
      <c r="G348" s="1"/>
      <c r="I348" s="1"/>
      <c r="K348" s="1"/>
      <c r="L348" s="1"/>
    </row>
    <row r="349" spans="7:12" ht="15.75" customHeight="1" x14ac:dyDescent="0.3">
      <c r="G349" s="1"/>
      <c r="I349" s="1"/>
      <c r="K349" s="1"/>
      <c r="L349" s="1"/>
    </row>
    <row r="350" spans="7:12" ht="15.75" customHeight="1" x14ac:dyDescent="0.3">
      <c r="G350" s="1"/>
      <c r="I350" s="1"/>
      <c r="K350" s="1"/>
      <c r="L350" s="1"/>
    </row>
    <row r="351" spans="7:12" ht="15.75" customHeight="1" x14ac:dyDescent="0.3">
      <c r="G351" s="1"/>
      <c r="I351" s="1"/>
      <c r="K351" s="1"/>
      <c r="L351" s="1"/>
    </row>
    <row r="352" spans="7:12" ht="15.75" customHeight="1" x14ac:dyDescent="0.3">
      <c r="G352" s="1"/>
      <c r="I352" s="1"/>
      <c r="K352" s="1"/>
      <c r="L352" s="1"/>
    </row>
    <row r="353" spans="7:12" ht="15.75" customHeight="1" x14ac:dyDescent="0.3">
      <c r="G353" s="1"/>
      <c r="I353" s="1"/>
      <c r="K353" s="1"/>
      <c r="L353" s="1"/>
    </row>
    <row r="354" spans="7:12" ht="15.75" customHeight="1" x14ac:dyDescent="0.3">
      <c r="G354" s="1"/>
      <c r="I354" s="1"/>
      <c r="K354" s="1"/>
      <c r="L354" s="1"/>
    </row>
    <row r="355" spans="7:12" ht="15.75" customHeight="1" x14ac:dyDescent="0.3">
      <c r="G355" s="1"/>
      <c r="I355" s="1"/>
      <c r="K355" s="1"/>
      <c r="L355" s="1"/>
    </row>
    <row r="356" spans="7:12" ht="15.75" customHeight="1" x14ac:dyDescent="0.3">
      <c r="G356" s="1"/>
      <c r="I356" s="1"/>
      <c r="K356" s="1"/>
      <c r="L356" s="1"/>
    </row>
    <row r="357" spans="7:12" ht="15.75" customHeight="1" x14ac:dyDescent="0.3">
      <c r="G357" s="1"/>
      <c r="I357" s="1"/>
      <c r="K357" s="1"/>
      <c r="L357" s="1"/>
    </row>
    <row r="358" spans="7:12" ht="15.75" customHeight="1" x14ac:dyDescent="0.3">
      <c r="G358" s="1"/>
      <c r="I358" s="1"/>
      <c r="K358" s="1"/>
      <c r="L358" s="1"/>
    </row>
    <row r="359" spans="7:12" ht="15.75" customHeight="1" x14ac:dyDescent="0.3">
      <c r="G359" s="1"/>
      <c r="I359" s="1"/>
      <c r="K359" s="1"/>
      <c r="L359" s="1"/>
    </row>
    <row r="360" spans="7:12" ht="15.75" customHeight="1" x14ac:dyDescent="0.3">
      <c r="G360" s="1"/>
      <c r="I360" s="1"/>
      <c r="K360" s="1"/>
      <c r="L360" s="1"/>
    </row>
    <row r="361" spans="7:12" ht="15.75" customHeight="1" x14ac:dyDescent="0.3">
      <c r="G361" s="1"/>
      <c r="I361" s="1"/>
      <c r="K361" s="1"/>
      <c r="L361" s="1"/>
    </row>
    <row r="362" spans="7:12" ht="15.75" customHeight="1" x14ac:dyDescent="0.3">
      <c r="G362" s="1"/>
      <c r="I362" s="1"/>
      <c r="K362" s="1"/>
      <c r="L362" s="1"/>
    </row>
    <row r="363" spans="7:12" ht="15.75" customHeight="1" x14ac:dyDescent="0.3">
      <c r="G363" s="1"/>
      <c r="I363" s="1"/>
      <c r="K363" s="1"/>
      <c r="L363" s="1"/>
    </row>
    <row r="364" spans="7:12" ht="15.75" customHeight="1" x14ac:dyDescent="0.3">
      <c r="G364" s="1"/>
      <c r="I364" s="1"/>
      <c r="K364" s="1"/>
      <c r="L364" s="1"/>
    </row>
    <row r="365" spans="7:12" ht="15.75" customHeight="1" x14ac:dyDescent="0.3">
      <c r="G365" s="1"/>
      <c r="I365" s="1"/>
      <c r="K365" s="1"/>
      <c r="L365" s="1"/>
    </row>
    <row r="366" spans="7:12" ht="15.75" customHeight="1" x14ac:dyDescent="0.3">
      <c r="G366" s="1"/>
      <c r="I366" s="1"/>
      <c r="K366" s="1"/>
      <c r="L366" s="1"/>
    </row>
    <row r="367" spans="7:12" ht="15.75" customHeight="1" x14ac:dyDescent="0.3">
      <c r="G367" s="1"/>
      <c r="I367" s="1"/>
      <c r="K367" s="1"/>
      <c r="L367" s="1"/>
    </row>
    <row r="368" spans="7:12" ht="15.75" customHeight="1" x14ac:dyDescent="0.3">
      <c r="G368" s="1"/>
      <c r="I368" s="1"/>
      <c r="K368" s="1"/>
      <c r="L368" s="1"/>
    </row>
    <row r="369" spans="7:12" ht="15.75" customHeight="1" x14ac:dyDescent="0.3">
      <c r="G369" s="1"/>
      <c r="I369" s="1"/>
      <c r="K369" s="1"/>
      <c r="L369" s="1"/>
    </row>
    <row r="370" spans="7:12" ht="15.75" customHeight="1" x14ac:dyDescent="0.3">
      <c r="G370" s="1"/>
      <c r="I370" s="1"/>
      <c r="K370" s="1"/>
      <c r="L370" s="1"/>
    </row>
    <row r="371" spans="7:12" ht="15.75" customHeight="1" x14ac:dyDescent="0.3">
      <c r="G371" s="1"/>
      <c r="I371" s="1"/>
      <c r="K371" s="1"/>
      <c r="L371" s="1"/>
    </row>
    <row r="372" spans="7:12" ht="15.75" customHeight="1" x14ac:dyDescent="0.3">
      <c r="G372" s="1"/>
      <c r="I372" s="1"/>
      <c r="K372" s="1"/>
      <c r="L372" s="1"/>
    </row>
    <row r="373" spans="7:12" ht="15.75" customHeight="1" x14ac:dyDescent="0.3">
      <c r="G373" s="1"/>
      <c r="I373" s="1"/>
      <c r="K373" s="1"/>
      <c r="L373" s="1"/>
    </row>
    <row r="374" spans="7:12" ht="15.75" customHeight="1" x14ac:dyDescent="0.3">
      <c r="G374" s="1"/>
      <c r="I374" s="1"/>
      <c r="K374" s="1"/>
      <c r="L374" s="1"/>
    </row>
    <row r="375" spans="7:12" ht="15.75" customHeight="1" x14ac:dyDescent="0.3">
      <c r="G375" s="1"/>
      <c r="I375" s="1"/>
      <c r="K375" s="1"/>
      <c r="L375" s="1"/>
    </row>
    <row r="376" spans="7:12" ht="15.75" customHeight="1" x14ac:dyDescent="0.3">
      <c r="G376" s="1"/>
      <c r="I376" s="1"/>
      <c r="K376" s="1"/>
      <c r="L376" s="1"/>
    </row>
    <row r="377" spans="7:12" ht="15.75" customHeight="1" x14ac:dyDescent="0.3">
      <c r="G377" s="1"/>
      <c r="I377" s="1"/>
      <c r="K377" s="1"/>
      <c r="L377" s="1"/>
    </row>
    <row r="378" spans="7:12" ht="15.75" customHeight="1" x14ac:dyDescent="0.3">
      <c r="G378" s="1"/>
      <c r="I378" s="1"/>
      <c r="K378" s="1"/>
      <c r="L378" s="1"/>
    </row>
    <row r="379" spans="7:12" ht="15.75" customHeight="1" x14ac:dyDescent="0.3">
      <c r="G379" s="1"/>
      <c r="I379" s="1"/>
      <c r="K379" s="1"/>
      <c r="L379" s="1"/>
    </row>
    <row r="380" spans="7:12" ht="15.75" customHeight="1" x14ac:dyDescent="0.3">
      <c r="G380" s="1"/>
      <c r="I380" s="1"/>
      <c r="K380" s="1"/>
      <c r="L380" s="1"/>
    </row>
    <row r="381" spans="7:12" ht="15.75" customHeight="1" x14ac:dyDescent="0.3">
      <c r="G381" s="1"/>
      <c r="I381" s="1"/>
      <c r="K381" s="1"/>
      <c r="L381" s="1"/>
    </row>
    <row r="382" spans="7:12" ht="15.75" customHeight="1" x14ac:dyDescent="0.3">
      <c r="G382" s="1"/>
      <c r="I382" s="1"/>
      <c r="K382" s="1"/>
      <c r="L382" s="1"/>
    </row>
    <row r="383" spans="7:12" ht="15.75" customHeight="1" x14ac:dyDescent="0.3">
      <c r="G383" s="1"/>
      <c r="I383" s="1"/>
      <c r="K383" s="1"/>
      <c r="L383" s="1"/>
    </row>
    <row r="384" spans="7:12" ht="15.75" customHeight="1" x14ac:dyDescent="0.3">
      <c r="G384" s="1"/>
      <c r="I384" s="1"/>
      <c r="K384" s="1"/>
      <c r="L384" s="1"/>
    </row>
    <row r="385" spans="7:12" ht="15.75" customHeight="1" x14ac:dyDescent="0.3">
      <c r="G385" s="1"/>
      <c r="I385" s="1"/>
      <c r="K385" s="1"/>
      <c r="L385" s="1"/>
    </row>
    <row r="386" spans="7:12" ht="15.75" customHeight="1" x14ac:dyDescent="0.3">
      <c r="G386" s="1"/>
      <c r="I386" s="1"/>
      <c r="K386" s="1"/>
      <c r="L386" s="1"/>
    </row>
    <row r="387" spans="7:12" ht="15.75" customHeight="1" x14ac:dyDescent="0.3">
      <c r="G387" s="1"/>
      <c r="I387" s="1"/>
      <c r="K387" s="1"/>
      <c r="L387" s="1"/>
    </row>
    <row r="388" spans="7:12" ht="15.75" customHeight="1" x14ac:dyDescent="0.3">
      <c r="G388" s="1"/>
      <c r="I388" s="1"/>
      <c r="K388" s="1"/>
      <c r="L388" s="1"/>
    </row>
    <row r="389" spans="7:12" ht="15.75" customHeight="1" x14ac:dyDescent="0.3">
      <c r="G389" s="1"/>
      <c r="I389" s="1"/>
      <c r="K389" s="1"/>
      <c r="L389" s="1"/>
    </row>
    <row r="390" spans="7:12" ht="15.75" customHeight="1" x14ac:dyDescent="0.3">
      <c r="G390" s="1"/>
      <c r="I390" s="1"/>
      <c r="K390" s="1"/>
      <c r="L390" s="1"/>
    </row>
    <row r="391" spans="7:12" ht="15.75" customHeight="1" x14ac:dyDescent="0.3">
      <c r="G391" s="1"/>
      <c r="I391" s="1"/>
      <c r="K391" s="1"/>
      <c r="L391" s="1"/>
    </row>
    <row r="392" spans="7:12" ht="15.75" customHeight="1" x14ac:dyDescent="0.3">
      <c r="G392" s="1"/>
      <c r="I392" s="1"/>
      <c r="K392" s="1"/>
      <c r="L392" s="1"/>
    </row>
    <row r="393" spans="7:12" ht="15.75" customHeight="1" x14ac:dyDescent="0.3">
      <c r="G393" s="1"/>
      <c r="I393" s="1"/>
      <c r="K393" s="1"/>
      <c r="L393" s="1"/>
    </row>
    <row r="394" spans="7:12" ht="15.75" customHeight="1" x14ac:dyDescent="0.3">
      <c r="G394" s="1"/>
      <c r="I394" s="1"/>
      <c r="K394" s="1"/>
      <c r="L394" s="1"/>
    </row>
    <row r="395" spans="7:12" ht="15.75" customHeight="1" x14ac:dyDescent="0.3">
      <c r="G395" s="1"/>
      <c r="I395" s="1"/>
      <c r="K395" s="1"/>
      <c r="L395" s="1"/>
    </row>
    <row r="396" spans="7:12" ht="15.75" customHeight="1" x14ac:dyDescent="0.3">
      <c r="G396" s="1"/>
      <c r="I396" s="1"/>
      <c r="K396" s="1"/>
      <c r="L396" s="1"/>
    </row>
    <row r="397" spans="7:12" ht="15.75" customHeight="1" x14ac:dyDescent="0.3">
      <c r="G397" s="1"/>
      <c r="I397" s="1"/>
      <c r="K397" s="1"/>
      <c r="L397" s="1"/>
    </row>
    <row r="398" spans="7:12" ht="15.75" customHeight="1" x14ac:dyDescent="0.3">
      <c r="G398" s="1"/>
      <c r="I398" s="1"/>
      <c r="K398" s="1"/>
      <c r="L398" s="1"/>
    </row>
    <row r="399" spans="7:12" ht="15.75" customHeight="1" x14ac:dyDescent="0.3">
      <c r="G399" s="1"/>
      <c r="I399" s="1"/>
      <c r="K399" s="1"/>
      <c r="L399" s="1"/>
    </row>
    <row r="400" spans="7:12" ht="15.75" customHeight="1" x14ac:dyDescent="0.3">
      <c r="G400" s="1"/>
      <c r="I400" s="1"/>
      <c r="K400" s="1"/>
      <c r="L400" s="1"/>
    </row>
    <row r="401" spans="7:12" ht="15.75" customHeight="1" x14ac:dyDescent="0.3">
      <c r="G401" s="1"/>
      <c r="I401" s="1"/>
      <c r="K401" s="1"/>
      <c r="L401" s="1"/>
    </row>
    <row r="402" spans="7:12" ht="15.75" customHeight="1" x14ac:dyDescent="0.3">
      <c r="G402" s="1"/>
      <c r="I402" s="1"/>
      <c r="K402" s="1"/>
      <c r="L402" s="1"/>
    </row>
    <row r="403" spans="7:12" ht="15.75" customHeight="1" x14ac:dyDescent="0.3">
      <c r="G403" s="1"/>
      <c r="I403" s="1"/>
      <c r="K403" s="1"/>
      <c r="L403" s="1"/>
    </row>
    <row r="404" spans="7:12" ht="15.75" customHeight="1" x14ac:dyDescent="0.3">
      <c r="G404" s="1"/>
      <c r="I404" s="1"/>
      <c r="K404" s="1"/>
      <c r="L404" s="1"/>
    </row>
    <row r="405" spans="7:12" ht="15.75" customHeight="1" x14ac:dyDescent="0.3">
      <c r="G405" s="1"/>
      <c r="I405" s="1"/>
      <c r="K405" s="1"/>
      <c r="L405" s="1"/>
    </row>
    <row r="406" spans="7:12" ht="15.75" customHeight="1" x14ac:dyDescent="0.3">
      <c r="G406" s="1"/>
      <c r="I406" s="1"/>
      <c r="K406" s="1"/>
      <c r="L406" s="1"/>
    </row>
    <row r="407" spans="7:12" ht="15.75" customHeight="1" x14ac:dyDescent="0.3">
      <c r="G407" s="1"/>
      <c r="I407" s="1"/>
      <c r="K407" s="1"/>
      <c r="L407" s="1"/>
    </row>
    <row r="408" spans="7:12" ht="15.75" customHeight="1" x14ac:dyDescent="0.3">
      <c r="G408" s="1"/>
      <c r="I408" s="1"/>
      <c r="K408" s="1"/>
      <c r="L408" s="1"/>
    </row>
    <row r="409" spans="7:12" ht="15.75" customHeight="1" x14ac:dyDescent="0.3">
      <c r="G409" s="1"/>
      <c r="I409" s="1"/>
      <c r="K409" s="1"/>
      <c r="L409" s="1"/>
    </row>
    <row r="410" spans="7:12" ht="15.75" customHeight="1" x14ac:dyDescent="0.3">
      <c r="G410" s="1"/>
      <c r="I410" s="1"/>
      <c r="K410" s="1"/>
      <c r="L410" s="1"/>
    </row>
    <row r="411" spans="7:12" ht="15.75" customHeight="1" x14ac:dyDescent="0.3">
      <c r="G411" s="1"/>
      <c r="I411" s="1"/>
      <c r="K411" s="1"/>
      <c r="L411" s="1"/>
    </row>
    <row r="412" spans="7:12" ht="15.75" customHeight="1" x14ac:dyDescent="0.3">
      <c r="G412" s="1"/>
      <c r="I412" s="1"/>
      <c r="K412" s="1"/>
      <c r="L412" s="1"/>
    </row>
    <row r="413" spans="7:12" ht="15.75" customHeight="1" x14ac:dyDescent="0.3">
      <c r="G413" s="1"/>
      <c r="I413" s="1"/>
      <c r="K413" s="1"/>
      <c r="L413" s="1"/>
    </row>
    <row r="414" spans="7:12" ht="15.75" customHeight="1" x14ac:dyDescent="0.3">
      <c r="G414" s="1"/>
      <c r="I414" s="1"/>
      <c r="K414" s="1"/>
      <c r="L414" s="1"/>
    </row>
    <row r="415" spans="7:12" ht="15.75" customHeight="1" x14ac:dyDescent="0.3">
      <c r="G415" s="1"/>
      <c r="I415" s="1"/>
      <c r="K415" s="1"/>
      <c r="L415" s="1"/>
    </row>
    <row r="416" spans="7:12" ht="15.75" customHeight="1" x14ac:dyDescent="0.3">
      <c r="G416" s="1"/>
      <c r="I416" s="1"/>
      <c r="K416" s="1"/>
      <c r="L416" s="1"/>
    </row>
    <row r="417" spans="7:12" ht="15.75" customHeight="1" x14ac:dyDescent="0.3">
      <c r="G417" s="1"/>
      <c r="I417" s="1"/>
      <c r="K417" s="1"/>
      <c r="L417" s="1"/>
    </row>
    <row r="418" spans="7:12" ht="15.75" customHeight="1" x14ac:dyDescent="0.3">
      <c r="G418" s="1"/>
      <c r="I418" s="1"/>
      <c r="K418" s="1"/>
      <c r="L418" s="1"/>
    </row>
    <row r="419" spans="7:12" ht="15.75" customHeight="1" x14ac:dyDescent="0.3">
      <c r="G419" s="1"/>
      <c r="I419" s="1"/>
      <c r="K419" s="1"/>
      <c r="L419" s="1"/>
    </row>
    <row r="420" spans="7:12" ht="15.75" customHeight="1" x14ac:dyDescent="0.3">
      <c r="G420" s="1"/>
      <c r="I420" s="1"/>
      <c r="K420" s="1"/>
      <c r="L420" s="1"/>
    </row>
    <row r="421" spans="7:12" ht="15.75" customHeight="1" x14ac:dyDescent="0.3">
      <c r="G421" s="1"/>
      <c r="I421" s="1"/>
      <c r="K421" s="1"/>
      <c r="L421" s="1"/>
    </row>
    <row r="422" spans="7:12" ht="15.75" customHeight="1" x14ac:dyDescent="0.3">
      <c r="G422" s="1"/>
      <c r="I422" s="1"/>
      <c r="K422" s="1"/>
      <c r="L422" s="1"/>
    </row>
    <row r="423" spans="7:12" ht="15.75" customHeight="1" x14ac:dyDescent="0.3">
      <c r="G423" s="1"/>
      <c r="I423" s="1"/>
      <c r="K423" s="1"/>
      <c r="L423" s="1"/>
    </row>
    <row r="424" spans="7:12" ht="15.75" customHeight="1" x14ac:dyDescent="0.3">
      <c r="G424" s="1"/>
      <c r="I424" s="1"/>
      <c r="K424" s="1"/>
      <c r="L424" s="1"/>
    </row>
    <row r="425" spans="7:12" ht="15.75" customHeight="1" x14ac:dyDescent="0.3">
      <c r="G425" s="1"/>
      <c r="I425" s="1"/>
      <c r="K425" s="1"/>
      <c r="L425" s="1"/>
    </row>
    <row r="426" spans="7:12" ht="15.75" customHeight="1" x14ac:dyDescent="0.3">
      <c r="G426" s="1"/>
      <c r="I426" s="1"/>
      <c r="K426" s="1"/>
      <c r="L426" s="1"/>
    </row>
    <row r="427" spans="7:12" ht="15.75" customHeight="1" x14ac:dyDescent="0.3">
      <c r="G427" s="1"/>
      <c r="I427" s="1"/>
      <c r="K427" s="1"/>
      <c r="L427" s="1"/>
    </row>
    <row r="428" spans="7:12" ht="15.75" customHeight="1" x14ac:dyDescent="0.3">
      <c r="G428" s="1"/>
      <c r="I428" s="1"/>
      <c r="K428" s="1"/>
      <c r="L428" s="1"/>
    </row>
    <row r="429" spans="7:12" ht="15.75" customHeight="1" x14ac:dyDescent="0.3">
      <c r="G429" s="1"/>
      <c r="I429" s="1"/>
      <c r="K429" s="1"/>
      <c r="L429" s="1"/>
    </row>
    <row r="430" spans="7:12" ht="15.75" customHeight="1" x14ac:dyDescent="0.3">
      <c r="G430" s="1"/>
      <c r="I430" s="1"/>
      <c r="K430" s="1"/>
      <c r="L430" s="1"/>
    </row>
    <row r="431" spans="7:12" ht="15.75" customHeight="1" x14ac:dyDescent="0.3">
      <c r="G431" s="1"/>
      <c r="I431" s="1"/>
      <c r="K431" s="1"/>
      <c r="L431" s="1"/>
    </row>
    <row r="432" spans="7:12" ht="15.75" customHeight="1" x14ac:dyDescent="0.3">
      <c r="G432" s="1"/>
      <c r="I432" s="1"/>
      <c r="K432" s="1"/>
      <c r="L432" s="1"/>
    </row>
    <row r="433" spans="7:12" ht="15.75" customHeight="1" x14ac:dyDescent="0.3">
      <c r="G433" s="1"/>
      <c r="I433" s="1"/>
      <c r="K433" s="1"/>
      <c r="L433" s="1"/>
    </row>
    <row r="434" spans="7:12" ht="15.75" customHeight="1" x14ac:dyDescent="0.3">
      <c r="G434" s="1"/>
      <c r="I434" s="1"/>
      <c r="K434" s="1"/>
      <c r="L434" s="1"/>
    </row>
    <row r="435" spans="7:12" ht="15.75" customHeight="1" x14ac:dyDescent="0.3">
      <c r="G435" s="1"/>
      <c r="I435" s="1"/>
      <c r="K435" s="1"/>
      <c r="L435" s="1"/>
    </row>
    <row r="436" spans="7:12" ht="15.75" customHeight="1" x14ac:dyDescent="0.3">
      <c r="G436" s="1"/>
      <c r="I436" s="1"/>
      <c r="K436" s="1"/>
      <c r="L436" s="1"/>
    </row>
    <row r="437" spans="7:12" ht="15.75" customHeight="1" x14ac:dyDescent="0.3">
      <c r="G437" s="1"/>
      <c r="I437" s="1"/>
      <c r="K437" s="1"/>
      <c r="L437" s="1"/>
    </row>
    <row r="438" spans="7:12" ht="15.75" customHeight="1" x14ac:dyDescent="0.3">
      <c r="G438" s="1"/>
      <c r="I438" s="1"/>
      <c r="K438" s="1"/>
      <c r="L438" s="1"/>
    </row>
    <row r="439" spans="7:12" ht="15.75" customHeight="1" x14ac:dyDescent="0.3">
      <c r="G439" s="1"/>
      <c r="I439" s="1"/>
      <c r="K439" s="1"/>
      <c r="L439" s="1"/>
    </row>
    <row r="440" spans="7:12" ht="15.75" customHeight="1" x14ac:dyDescent="0.3">
      <c r="G440" s="1"/>
      <c r="I440" s="1"/>
      <c r="K440" s="1"/>
      <c r="L440" s="1"/>
    </row>
    <row r="441" spans="7:12" ht="15.75" customHeight="1" x14ac:dyDescent="0.3">
      <c r="G441" s="1"/>
      <c r="I441" s="1"/>
      <c r="K441" s="1"/>
      <c r="L441" s="1"/>
    </row>
    <row r="442" spans="7:12" ht="15.75" customHeight="1" x14ac:dyDescent="0.3">
      <c r="G442" s="1"/>
      <c r="I442" s="1"/>
      <c r="K442" s="1"/>
      <c r="L442" s="1"/>
    </row>
    <row r="443" spans="7:12" ht="15.75" customHeight="1" x14ac:dyDescent="0.3">
      <c r="G443" s="1"/>
      <c r="I443" s="1"/>
      <c r="K443" s="1"/>
      <c r="L443" s="1"/>
    </row>
    <row r="444" spans="7:12" ht="15.75" customHeight="1" x14ac:dyDescent="0.3">
      <c r="G444" s="1"/>
      <c r="I444" s="1"/>
      <c r="K444" s="1"/>
      <c r="L444" s="1"/>
    </row>
    <row r="445" spans="7:12" ht="15.75" customHeight="1" x14ac:dyDescent="0.3">
      <c r="G445" s="1"/>
      <c r="I445" s="1"/>
      <c r="K445" s="1"/>
      <c r="L445" s="1"/>
    </row>
    <row r="446" spans="7:12" ht="15.75" customHeight="1" x14ac:dyDescent="0.3">
      <c r="G446" s="1"/>
      <c r="I446" s="1"/>
      <c r="K446" s="1"/>
      <c r="L446" s="1"/>
    </row>
    <row r="447" spans="7:12" ht="15.75" customHeight="1" x14ac:dyDescent="0.3">
      <c r="G447" s="1"/>
      <c r="I447" s="1"/>
      <c r="K447" s="1"/>
      <c r="L447" s="1"/>
    </row>
    <row r="448" spans="7:12" ht="15.75" customHeight="1" x14ac:dyDescent="0.3">
      <c r="G448" s="1"/>
      <c r="I448" s="1"/>
      <c r="K448" s="1"/>
      <c r="L448" s="1"/>
    </row>
    <row r="449" spans="7:12" ht="15.75" customHeight="1" x14ac:dyDescent="0.3">
      <c r="G449" s="1"/>
      <c r="I449" s="1"/>
      <c r="K449" s="1"/>
      <c r="L449" s="1"/>
    </row>
    <row r="450" spans="7:12" ht="15.75" customHeight="1" x14ac:dyDescent="0.3">
      <c r="G450" s="1"/>
      <c r="I450" s="1"/>
      <c r="K450" s="1"/>
      <c r="L450" s="1"/>
    </row>
    <row r="451" spans="7:12" ht="15.75" customHeight="1" x14ac:dyDescent="0.3">
      <c r="G451" s="1"/>
      <c r="I451" s="1"/>
      <c r="K451" s="1"/>
      <c r="L451" s="1"/>
    </row>
    <row r="452" spans="7:12" ht="15.75" customHeight="1" x14ac:dyDescent="0.3">
      <c r="G452" s="1"/>
      <c r="I452" s="1"/>
      <c r="K452" s="1"/>
      <c r="L452" s="1"/>
    </row>
    <row r="453" spans="7:12" ht="15.75" customHeight="1" x14ac:dyDescent="0.3">
      <c r="G453" s="1"/>
      <c r="I453" s="1"/>
      <c r="K453" s="1"/>
      <c r="L453" s="1"/>
    </row>
    <row r="454" spans="7:12" ht="15.75" customHeight="1" x14ac:dyDescent="0.3">
      <c r="G454" s="1"/>
      <c r="I454" s="1"/>
      <c r="K454" s="1"/>
      <c r="L454" s="1"/>
    </row>
    <row r="455" spans="7:12" ht="15.75" customHeight="1" x14ac:dyDescent="0.3">
      <c r="G455" s="1"/>
      <c r="I455" s="1"/>
      <c r="K455" s="1"/>
      <c r="L455" s="1"/>
    </row>
    <row r="456" spans="7:12" ht="15.75" customHeight="1" x14ac:dyDescent="0.3">
      <c r="G456" s="1"/>
      <c r="I456" s="1"/>
      <c r="K456" s="1"/>
      <c r="L456" s="1"/>
    </row>
    <row r="457" spans="7:12" ht="15.75" customHeight="1" x14ac:dyDescent="0.3">
      <c r="G457" s="1"/>
      <c r="I457" s="1"/>
      <c r="K457" s="1"/>
      <c r="L457" s="1"/>
    </row>
    <row r="458" spans="7:12" ht="15.75" customHeight="1" x14ac:dyDescent="0.3">
      <c r="G458" s="1"/>
      <c r="I458" s="1"/>
      <c r="K458" s="1"/>
      <c r="L458" s="1"/>
    </row>
    <row r="459" spans="7:12" ht="15.75" customHeight="1" x14ac:dyDescent="0.3">
      <c r="G459" s="1"/>
      <c r="I459" s="1"/>
      <c r="K459" s="1"/>
      <c r="L459" s="1"/>
    </row>
    <row r="460" spans="7:12" ht="15.75" customHeight="1" x14ac:dyDescent="0.3">
      <c r="G460" s="1"/>
      <c r="I460" s="1"/>
      <c r="K460" s="1"/>
      <c r="L460" s="1"/>
    </row>
    <row r="461" spans="7:12" ht="15.75" customHeight="1" x14ac:dyDescent="0.3">
      <c r="G461" s="1"/>
      <c r="I461" s="1"/>
      <c r="K461" s="1"/>
      <c r="L461" s="1"/>
    </row>
    <row r="462" spans="7:12" ht="15.75" customHeight="1" x14ac:dyDescent="0.3">
      <c r="G462" s="1"/>
      <c r="I462" s="1"/>
      <c r="K462" s="1"/>
      <c r="L462" s="1"/>
    </row>
    <row r="463" spans="7:12" ht="15.75" customHeight="1" x14ac:dyDescent="0.3">
      <c r="G463" s="1"/>
      <c r="I463" s="1"/>
      <c r="K463" s="1"/>
      <c r="L463" s="1"/>
    </row>
    <row r="464" spans="7:12" ht="15.75" customHeight="1" x14ac:dyDescent="0.3">
      <c r="G464" s="1"/>
      <c r="I464" s="1"/>
      <c r="K464" s="1"/>
      <c r="L464" s="1"/>
    </row>
    <row r="465" spans="7:12" ht="15.75" customHeight="1" x14ac:dyDescent="0.3">
      <c r="G465" s="1"/>
      <c r="I465" s="1"/>
      <c r="K465" s="1"/>
      <c r="L465" s="1"/>
    </row>
    <row r="466" spans="7:12" ht="15.75" customHeight="1" x14ac:dyDescent="0.3">
      <c r="G466" s="1"/>
      <c r="I466" s="1"/>
      <c r="K466" s="1"/>
      <c r="L466" s="1"/>
    </row>
    <row r="467" spans="7:12" ht="15.75" customHeight="1" x14ac:dyDescent="0.3">
      <c r="G467" s="1"/>
      <c r="I467" s="1"/>
      <c r="K467" s="1"/>
      <c r="L467" s="1"/>
    </row>
    <row r="468" spans="7:12" ht="15.75" customHeight="1" x14ac:dyDescent="0.3">
      <c r="G468" s="1"/>
      <c r="I468" s="1"/>
      <c r="K468" s="1"/>
      <c r="L468" s="1"/>
    </row>
    <row r="469" spans="7:12" ht="15.75" customHeight="1" x14ac:dyDescent="0.3">
      <c r="G469" s="1"/>
      <c r="I469" s="1"/>
      <c r="K469" s="1"/>
      <c r="L469" s="1"/>
    </row>
    <row r="470" spans="7:12" ht="15.75" customHeight="1" x14ac:dyDescent="0.3">
      <c r="G470" s="1"/>
      <c r="I470" s="1"/>
      <c r="K470" s="1"/>
      <c r="L470" s="1"/>
    </row>
    <row r="471" spans="7:12" ht="15.75" customHeight="1" x14ac:dyDescent="0.3">
      <c r="G471" s="1"/>
      <c r="I471" s="1"/>
      <c r="K471" s="1"/>
      <c r="L471" s="1"/>
    </row>
    <row r="472" spans="7:12" ht="15.75" customHeight="1" x14ac:dyDescent="0.3">
      <c r="G472" s="1"/>
      <c r="I472" s="1"/>
      <c r="K472" s="1"/>
      <c r="L472" s="1"/>
    </row>
    <row r="473" spans="7:12" ht="15.75" customHeight="1" x14ac:dyDescent="0.3">
      <c r="G473" s="1"/>
      <c r="I473" s="1"/>
      <c r="K473" s="1"/>
      <c r="L473" s="1"/>
    </row>
    <row r="474" spans="7:12" ht="15.75" customHeight="1" x14ac:dyDescent="0.3">
      <c r="G474" s="1"/>
      <c r="I474" s="1"/>
      <c r="K474" s="1"/>
      <c r="L474" s="1"/>
    </row>
    <row r="475" spans="7:12" ht="15.75" customHeight="1" x14ac:dyDescent="0.3">
      <c r="G475" s="1"/>
      <c r="I475" s="1"/>
      <c r="K475" s="1"/>
      <c r="L475" s="1"/>
    </row>
    <row r="476" spans="7:12" ht="15.75" customHeight="1" x14ac:dyDescent="0.3">
      <c r="G476" s="1"/>
      <c r="I476" s="1"/>
      <c r="K476" s="1"/>
      <c r="L476" s="1"/>
    </row>
    <row r="477" spans="7:12" ht="15.75" customHeight="1" x14ac:dyDescent="0.3">
      <c r="G477" s="1"/>
      <c r="I477" s="1"/>
      <c r="K477" s="1"/>
      <c r="L477" s="1"/>
    </row>
    <row r="478" spans="7:12" ht="15.75" customHeight="1" x14ac:dyDescent="0.3">
      <c r="G478" s="1"/>
      <c r="I478" s="1"/>
      <c r="K478" s="1"/>
      <c r="L478" s="1"/>
    </row>
    <row r="479" spans="7:12" ht="15.75" customHeight="1" x14ac:dyDescent="0.3">
      <c r="G479" s="1"/>
      <c r="I479" s="1"/>
      <c r="K479" s="1"/>
      <c r="L479" s="1"/>
    </row>
    <row r="480" spans="7:12" ht="15.75" customHeight="1" x14ac:dyDescent="0.3">
      <c r="G480" s="1"/>
      <c r="I480" s="1"/>
      <c r="K480" s="1"/>
      <c r="L480" s="1"/>
    </row>
    <row r="481" spans="7:12" ht="15.75" customHeight="1" x14ac:dyDescent="0.3">
      <c r="G481" s="1"/>
      <c r="I481" s="1"/>
      <c r="K481" s="1"/>
      <c r="L481" s="1"/>
    </row>
    <row r="482" spans="7:12" ht="15.75" customHeight="1" x14ac:dyDescent="0.3">
      <c r="G482" s="1"/>
      <c r="I482" s="1"/>
      <c r="K482" s="1"/>
      <c r="L482" s="1"/>
    </row>
    <row r="483" spans="7:12" ht="15.75" customHeight="1" x14ac:dyDescent="0.3">
      <c r="G483" s="1"/>
      <c r="I483" s="1"/>
      <c r="K483" s="1"/>
      <c r="L483" s="1"/>
    </row>
    <row r="484" spans="7:12" ht="15.75" customHeight="1" x14ac:dyDescent="0.3">
      <c r="G484" s="1"/>
      <c r="I484" s="1"/>
      <c r="K484" s="1"/>
      <c r="L484" s="1"/>
    </row>
    <row r="485" spans="7:12" ht="15.75" customHeight="1" x14ac:dyDescent="0.3">
      <c r="G485" s="1"/>
      <c r="I485" s="1"/>
      <c r="K485" s="1"/>
      <c r="L485" s="1"/>
    </row>
    <row r="486" spans="7:12" ht="15.75" customHeight="1" x14ac:dyDescent="0.3">
      <c r="G486" s="1"/>
      <c r="I486" s="1"/>
      <c r="K486" s="1"/>
      <c r="L486" s="1"/>
    </row>
    <row r="487" spans="7:12" ht="15.75" customHeight="1" x14ac:dyDescent="0.3">
      <c r="G487" s="1"/>
      <c r="I487" s="1"/>
      <c r="K487" s="1"/>
      <c r="L487" s="1"/>
    </row>
    <row r="488" spans="7:12" ht="15.75" customHeight="1" x14ac:dyDescent="0.3">
      <c r="G488" s="1"/>
      <c r="I488" s="1"/>
      <c r="K488" s="1"/>
      <c r="L488" s="1"/>
    </row>
    <row r="489" spans="7:12" ht="15.75" customHeight="1" x14ac:dyDescent="0.3">
      <c r="G489" s="1"/>
      <c r="I489" s="1"/>
      <c r="K489" s="1"/>
      <c r="L489" s="1"/>
    </row>
    <row r="490" spans="7:12" ht="15.75" customHeight="1" x14ac:dyDescent="0.3">
      <c r="G490" s="1"/>
      <c r="I490" s="1"/>
      <c r="K490" s="1"/>
      <c r="L490" s="1"/>
    </row>
    <row r="491" spans="7:12" ht="15.75" customHeight="1" x14ac:dyDescent="0.3">
      <c r="G491" s="1"/>
      <c r="I491" s="1"/>
      <c r="K491" s="1"/>
      <c r="L491" s="1"/>
    </row>
    <row r="492" spans="7:12" ht="15.75" customHeight="1" x14ac:dyDescent="0.3">
      <c r="G492" s="1"/>
      <c r="I492" s="1"/>
      <c r="K492" s="1"/>
      <c r="L492" s="1"/>
    </row>
    <row r="493" spans="7:12" ht="15.75" customHeight="1" x14ac:dyDescent="0.3">
      <c r="G493" s="1"/>
      <c r="I493" s="1"/>
      <c r="K493" s="1"/>
      <c r="L493" s="1"/>
    </row>
    <row r="494" spans="7:12" ht="15.75" customHeight="1" x14ac:dyDescent="0.3">
      <c r="G494" s="1"/>
      <c r="I494" s="1"/>
      <c r="K494" s="1"/>
      <c r="L494" s="1"/>
    </row>
    <row r="495" spans="7:12" ht="15.75" customHeight="1" x14ac:dyDescent="0.3">
      <c r="G495" s="1"/>
      <c r="I495" s="1"/>
      <c r="K495" s="1"/>
      <c r="L495" s="1"/>
    </row>
    <row r="496" spans="7:12" ht="15.75" customHeight="1" x14ac:dyDescent="0.3">
      <c r="G496" s="1"/>
      <c r="I496" s="1"/>
      <c r="K496" s="1"/>
      <c r="L496" s="1"/>
    </row>
    <row r="497" spans="7:12" ht="15.75" customHeight="1" x14ac:dyDescent="0.3">
      <c r="G497" s="1"/>
      <c r="I497" s="1"/>
      <c r="K497" s="1"/>
      <c r="L497" s="1"/>
    </row>
    <row r="498" spans="7:12" ht="15.75" customHeight="1" x14ac:dyDescent="0.3">
      <c r="G498" s="1"/>
      <c r="I498" s="1"/>
      <c r="K498" s="1"/>
      <c r="L498" s="1"/>
    </row>
    <row r="499" spans="7:12" ht="15.75" customHeight="1" x14ac:dyDescent="0.3">
      <c r="G499" s="1"/>
      <c r="I499" s="1"/>
      <c r="K499" s="1"/>
      <c r="L499" s="1"/>
    </row>
    <row r="500" spans="7:12" ht="15.75" customHeight="1" x14ac:dyDescent="0.3">
      <c r="G500" s="1"/>
      <c r="I500" s="1"/>
      <c r="K500" s="1"/>
      <c r="L500" s="1"/>
    </row>
    <row r="501" spans="7:12" ht="15.75" customHeight="1" x14ac:dyDescent="0.3">
      <c r="G501" s="1"/>
      <c r="I501" s="1"/>
      <c r="K501" s="1"/>
      <c r="L501" s="1"/>
    </row>
    <row r="502" spans="7:12" ht="15.75" customHeight="1" x14ac:dyDescent="0.3">
      <c r="G502" s="1"/>
      <c r="I502" s="1"/>
      <c r="K502" s="1"/>
      <c r="L502" s="1"/>
    </row>
    <row r="503" spans="7:12" ht="15.75" customHeight="1" x14ac:dyDescent="0.3">
      <c r="G503" s="1"/>
      <c r="I503" s="1"/>
      <c r="K503" s="1"/>
      <c r="L503" s="1"/>
    </row>
    <row r="504" spans="7:12" ht="15.75" customHeight="1" x14ac:dyDescent="0.3">
      <c r="G504" s="1"/>
      <c r="I504" s="1"/>
      <c r="K504" s="1"/>
      <c r="L504" s="1"/>
    </row>
    <row r="505" spans="7:12" ht="15.75" customHeight="1" x14ac:dyDescent="0.3">
      <c r="G505" s="1"/>
      <c r="I505" s="1"/>
      <c r="K505" s="1"/>
      <c r="L505" s="1"/>
    </row>
    <row r="506" spans="7:12" ht="15.75" customHeight="1" x14ac:dyDescent="0.3">
      <c r="G506" s="1"/>
      <c r="I506" s="1"/>
      <c r="K506" s="1"/>
      <c r="L506" s="1"/>
    </row>
    <row r="507" spans="7:12" ht="15.75" customHeight="1" x14ac:dyDescent="0.3">
      <c r="G507" s="1"/>
      <c r="I507" s="1"/>
      <c r="K507" s="1"/>
      <c r="L507" s="1"/>
    </row>
    <row r="508" spans="7:12" ht="15.75" customHeight="1" x14ac:dyDescent="0.3">
      <c r="G508" s="1"/>
      <c r="I508" s="1"/>
      <c r="K508" s="1"/>
      <c r="L508" s="1"/>
    </row>
    <row r="509" spans="7:12" ht="15.75" customHeight="1" x14ac:dyDescent="0.3">
      <c r="G509" s="1"/>
      <c r="I509" s="1"/>
      <c r="K509" s="1"/>
      <c r="L509" s="1"/>
    </row>
    <row r="510" spans="7:12" ht="15.75" customHeight="1" x14ac:dyDescent="0.3">
      <c r="G510" s="1"/>
      <c r="I510" s="1"/>
      <c r="K510" s="1"/>
      <c r="L510" s="1"/>
    </row>
    <row r="511" spans="7:12" ht="15.75" customHeight="1" x14ac:dyDescent="0.3">
      <c r="G511" s="1"/>
      <c r="I511" s="1"/>
      <c r="K511" s="1"/>
      <c r="L511" s="1"/>
    </row>
    <row r="512" spans="7:12" ht="15.75" customHeight="1" x14ac:dyDescent="0.3">
      <c r="G512" s="1"/>
      <c r="I512" s="1"/>
      <c r="K512" s="1"/>
      <c r="L512" s="1"/>
    </row>
    <row r="513" spans="7:12" ht="15.75" customHeight="1" x14ac:dyDescent="0.3">
      <c r="G513" s="1"/>
      <c r="I513" s="1"/>
      <c r="K513" s="1"/>
      <c r="L513" s="1"/>
    </row>
    <row r="514" spans="7:12" ht="15.75" customHeight="1" x14ac:dyDescent="0.3">
      <c r="G514" s="1"/>
      <c r="I514" s="1"/>
      <c r="K514" s="1"/>
      <c r="L514" s="1"/>
    </row>
    <row r="515" spans="7:12" ht="15.75" customHeight="1" x14ac:dyDescent="0.3">
      <c r="G515" s="1"/>
      <c r="I515" s="1"/>
      <c r="K515" s="1"/>
      <c r="L515" s="1"/>
    </row>
    <row r="516" spans="7:12" ht="15.75" customHeight="1" x14ac:dyDescent="0.3">
      <c r="G516" s="1"/>
      <c r="I516" s="1"/>
      <c r="K516" s="1"/>
      <c r="L516" s="1"/>
    </row>
    <row r="517" spans="7:12" ht="15.75" customHeight="1" x14ac:dyDescent="0.3">
      <c r="G517" s="1"/>
      <c r="I517" s="1"/>
      <c r="K517" s="1"/>
      <c r="L517" s="1"/>
    </row>
    <row r="518" spans="7:12" ht="15.75" customHeight="1" x14ac:dyDescent="0.3">
      <c r="G518" s="1"/>
      <c r="I518" s="1"/>
      <c r="K518" s="1"/>
      <c r="L518" s="1"/>
    </row>
    <row r="519" spans="7:12" ht="15.75" customHeight="1" x14ac:dyDescent="0.3">
      <c r="G519" s="1"/>
      <c r="I519" s="1"/>
      <c r="K519" s="1"/>
      <c r="L519" s="1"/>
    </row>
    <row r="520" spans="7:12" ht="15.75" customHeight="1" x14ac:dyDescent="0.3">
      <c r="G520" s="1"/>
      <c r="I520" s="1"/>
      <c r="K520" s="1"/>
      <c r="L520" s="1"/>
    </row>
    <row r="521" spans="7:12" ht="15.75" customHeight="1" x14ac:dyDescent="0.3">
      <c r="G521" s="1"/>
      <c r="I521" s="1"/>
      <c r="K521" s="1"/>
      <c r="L521" s="1"/>
    </row>
    <row r="522" spans="7:12" ht="15.75" customHeight="1" x14ac:dyDescent="0.3">
      <c r="G522" s="1"/>
      <c r="I522" s="1"/>
      <c r="K522" s="1"/>
      <c r="L522" s="1"/>
    </row>
    <row r="523" spans="7:12" ht="15.75" customHeight="1" x14ac:dyDescent="0.3">
      <c r="G523" s="1"/>
      <c r="I523" s="1"/>
      <c r="K523" s="1"/>
      <c r="L523" s="1"/>
    </row>
    <row r="524" spans="7:12" ht="15.75" customHeight="1" x14ac:dyDescent="0.3">
      <c r="G524" s="1"/>
      <c r="I524" s="1"/>
      <c r="K524" s="1"/>
      <c r="L524" s="1"/>
    </row>
    <row r="525" spans="7:12" ht="15.75" customHeight="1" x14ac:dyDescent="0.3">
      <c r="G525" s="1"/>
      <c r="I525" s="1"/>
      <c r="K525" s="1"/>
      <c r="L525" s="1"/>
    </row>
    <row r="526" spans="7:12" ht="15.75" customHeight="1" x14ac:dyDescent="0.3">
      <c r="G526" s="1"/>
      <c r="I526" s="1"/>
      <c r="K526" s="1"/>
      <c r="L526" s="1"/>
    </row>
    <row r="527" spans="7:12" ht="15.75" customHeight="1" x14ac:dyDescent="0.3">
      <c r="G527" s="1"/>
      <c r="I527" s="1"/>
      <c r="K527" s="1"/>
      <c r="L527" s="1"/>
    </row>
    <row r="528" spans="7:12" ht="15.75" customHeight="1" x14ac:dyDescent="0.3">
      <c r="G528" s="1"/>
      <c r="I528" s="1"/>
      <c r="K528" s="1"/>
      <c r="L528" s="1"/>
    </row>
    <row r="529" spans="7:12" ht="15.75" customHeight="1" x14ac:dyDescent="0.3">
      <c r="G529" s="1"/>
      <c r="I529" s="1"/>
      <c r="K529" s="1"/>
      <c r="L529" s="1"/>
    </row>
    <row r="530" spans="7:12" ht="15.75" customHeight="1" x14ac:dyDescent="0.3">
      <c r="G530" s="1"/>
      <c r="I530" s="1"/>
      <c r="K530" s="1"/>
      <c r="L530" s="1"/>
    </row>
    <row r="531" spans="7:12" ht="15.75" customHeight="1" x14ac:dyDescent="0.3">
      <c r="G531" s="1"/>
      <c r="I531" s="1"/>
      <c r="K531" s="1"/>
      <c r="L531" s="1"/>
    </row>
    <row r="532" spans="7:12" ht="15.75" customHeight="1" x14ac:dyDescent="0.3">
      <c r="G532" s="1"/>
      <c r="I532" s="1"/>
      <c r="K532" s="1"/>
      <c r="L532" s="1"/>
    </row>
    <row r="533" spans="7:12" ht="15.75" customHeight="1" x14ac:dyDescent="0.3">
      <c r="G533" s="1"/>
      <c r="I533" s="1"/>
      <c r="K533" s="1"/>
      <c r="L533" s="1"/>
    </row>
    <row r="534" spans="7:12" ht="15.75" customHeight="1" x14ac:dyDescent="0.3">
      <c r="G534" s="1"/>
      <c r="I534" s="1"/>
      <c r="K534" s="1"/>
      <c r="L534" s="1"/>
    </row>
    <row r="535" spans="7:12" ht="15.75" customHeight="1" x14ac:dyDescent="0.3">
      <c r="G535" s="1"/>
      <c r="I535" s="1"/>
      <c r="K535" s="1"/>
      <c r="L535" s="1"/>
    </row>
    <row r="536" spans="7:12" ht="15.75" customHeight="1" x14ac:dyDescent="0.3">
      <c r="G536" s="1"/>
      <c r="I536" s="1"/>
      <c r="K536" s="1"/>
      <c r="L536" s="1"/>
    </row>
    <row r="537" spans="7:12" ht="15.75" customHeight="1" x14ac:dyDescent="0.3">
      <c r="G537" s="1"/>
      <c r="I537" s="1"/>
      <c r="K537" s="1"/>
      <c r="L537" s="1"/>
    </row>
    <row r="538" spans="7:12" ht="15.75" customHeight="1" x14ac:dyDescent="0.3">
      <c r="G538" s="1"/>
      <c r="I538" s="1"/>
      <c r="K538" s="1"/>
      <c r="L538" s="1"/>
    </row>
    <row r="539" spans="7:12" ht="15.75" customHeight="1" x14ac:dyDescent="0.3">
      <c r="G539" s="1"/>
      <c r="I539" s="1"/>
      <c r="K539" s="1"/>
      <c r="L539" s="1"/>
    </row>
    <row r="540" spans="7:12" ht="15.75" customHeight="1" x14ac:dyDescent="0.3">
      <c r="G540" s="1"/>
      <c r="I540" s="1"/>
      <c r="K540" s="1"/>
      <c r="L540" s="1"/>
    </row>
    <row r="541" spans="7:12" ht="15.75" customHeight="1" x14ac:dyDescent="0.3">
      <c r="G541" s="1"/>
      <c r="I541" s="1"/>
      <c r="K541" s="1"/>
      <c r="L541" s="1"/>
    </row>
    <row r="542" spans="7:12" ht="15.75" customHeight="1" x14ac:dyDescent="0.3">
      <c r="G542" s="1"/>
      <c r="I542" s="1"/>
      <c r="K542" s="1"/>
      <c r="L542" s="1"/>
    </row>
    <row r="543" spans="7:12" ht="15.75" customHeight="1" x14ac:dyDescent="0.3">
      <c r="G543" s="1"/>
      <c r="I543" s="1"/>
      <c r="K543" s="1"/>
      <c r="L543" s="1"/>
    </row>
    <row r="544" spans="7:12" ht="15.75" customHeight="1" x14ac:dyDescent="0.3">
      <c r="G544" s="1"/>
      <c r="I544" s="1"/>
      <c r="K544" s="1"/>
      <c r="L544" s="1"/>
    </row>
    <row r="545" spans="7:12" ht="15.75" customHeight="1" x14ac:dyDescent="0.3">
      <c r="G545" s="1"/>
      <c r="I545" s="1"/>
      <c r="K545" s="1"/>
      <c r="L545" s="1"/>
    </row>
    <row r="546" spans="7:12" ht="15.75" customHeight="1" x14ac:dyDescent="0.3">
      <c r="G546" s="1"/>
      <c r="I546" s="1"/>
      <c r="K546" s="1"/>
      <c r="L546" s="1"/>
    </row>
    <row r="547" spans="7:12" ht="15.75" customHeight="1" x14ac:dyDescent="0.3">
      <c r="G547" s="1"/>
      <c r="I547" s="1"/>
      <c r="K547" s="1"/>
      <c r="L547" s="1"/>
    </row>
    <row r="548" spans="7:12" ht="15.75" customHeight="1" x14ac:dyDescent="0.3">
      <c r="G548" s="1"/>
      <c r="I548" s="1"/>
      <c r="K548" s="1"/>
      <c r="L548" s="1"/>
    </row>
    <row r="549" spans="7:12" ht="15.75" customHeight="1" x14ac:dyDescent="0.3">
      <c r="G549" s="1"/>
      <c r="I549" s="1"/>
      <c r="K549" s="1"/>
      <c r="L549" s="1"/>
    </row>
    <row r="550" spans="7:12" ht="15.75" customHeight="1" x14ac:dyDescent="0.3">
      <c r="G550" s="1"/>
      <c r="I550" s="1"/>
      <c r="K550" s="1"/>
      <c r="L550" s="1"/>
    </row>
    <row r="551" spans="7:12" ht="15.75" customHeight="1" x14ac:dyDescent="0.3">
      <c r="G551" s="1"/>
      <c r="I551" s="1"/>
      <c r="K551" s="1"/>
      <c r="L551" s="1"/>
    </row>
    <row r="552" spans="7:12" ht="15.75" customHeight="1" x14ac:dyDescent="0.3">
      <c r="G552" s="1"/>
      <c r="I552" s="1"/>
      <c r="K552" s="1"/>
      <c r="L552" s="1"/>
    </row>
    <row r="553" spans="7:12" ht="15.75" customHeight="1" x14ac:dyDescent="0.3">
      <c r="G553" s="1"/>
      <c r="I553" s="1"/>
      <c r="K553" s="1"/>
      <c r="L553" s="1"/>
    </row>
    <row r="554" spans="7:12" ht="15.75" customHeight="1" x14ac:dyDescent="0.3">
      <c r="G554" s="1"/>
      <c r="I554" s="1"/>
      <c r="K554" s="1"/>
      <c r="L554" s="1"/>
    </row>
    <row r="555" spans="7:12" ht="15.75" customHeight="1" x14ac:dyDescent="0.3">
      <c r="G555" s="1"/>
      <c r="I555" s="1"/>
      <c r="K555" s="1"/>
      <c r="L555" s="1"/>
    </row>
    <row r="556" spans="7:12" ht="15.75" customHeight="1" x14ac:dyDescent="0.3">
      <c r="G556" s="1"/>
      <c r="I556" s="1"/>
      <c r="K556" s="1"/>
      <c r="L556" s="1"/>
    </row>
    <row r="557" spans="7:12" ht="15.75" customHeight="1" x14ac:dyDescent="0.3">
      <c r="G557" s="1"/>
      <c r="I557" s="1"/>
      <c r="K557" s="1"/>
      <c r="L557" s="1"/>
    </row>
    <row r="558" spans="7:12" ht="15.75" customHeight="1" x14ac:dyDescent="0.3">
      <c r="G558" s="1"/>
      <c r="I558" s="1"/>
      <c r="K558" s="1"/>
      <c r="L558" s="1"/>
    </row>
    <row r="559" spans="7:12" ht="15.75" customHeight="1" x14ac:dyDescent="0.3">
      <c r="G559" s="1"/>
      <c r="I559" s="1"/>
      <c r="K559" s="1"/>
      <c r="L559" s="1"/>
    </row>
    <row r="560" spans="7:12" ht="15.75" customHeight="1" x14ac:dyDescent="0.3">
      <c r="G560" s="1"/>
      <c r="I560" s="1"/>
      <c r="K560" s="1"/>
      <c r="L560" s="1"/>
    </row>
    <row r="561" spans="7:12" ht="15.75" customHeight="1" x14ac:dyDescent="0.3">
      <c r="G561" s="1"/>
      <c r="I561" s="1"/>
      <c r="K561" s="1"/>
      <c r="L561" s="1"/>
    </row>
    <row r="562" spans="7:12" ht="15.75" customHeight="1" x14ac:dyDescent="0.3">
      <c r="G562" s="1"/>
      <c r="I562" s="1"/>
      <c r="K562" s="1"/>
      <c r="L562" s="1"/>
    </row>
    <row r="563" spans="7:12" ht="15.75" customHeight="1" x14ac:dyDescent="0.3">
      <c r="G563" s="1"/>
      <c r="I563" s="1"/>
      <c r="K563" s="1"/>
      <c r="L563" s="1"/>
    </row>
    <row r="564" spans="7:12" ht="15.75" customHeight="1" x14ac:dyDescent="0.3">
      <c r="G564" s="1"/>
      <c r="I564" s="1"/>
      <c r="K564" s="1"/>
      <c r="L564" s="1"/>
    </row>
    <row r="565" spans="7:12" ht="15.75" customHeight="1" x14ac:dyDescent="0.3">
      <c r="G565" s="1"/>
      <c r="I565" s="1"/>
      <c r="K565" s="1"/>
      <c r="L565" s="1"/>
    </row>
    <row r="566" spans="7:12" ht="15.75" customHeight="1" x14ac:dyDescent="0.3">
      <c r="G566" s="1"/>
      <c r="I566" s="1"/>
      <c r="K566" s="1"/>
      <c r="L566" s="1"/>
    </row>
    <row r="567" spans="7:12" ht="15.75" customHeight="1" x14ac:dyDescent="0.3">
      <c r="G567" s="1"/>
      <c r="I567" s="1"/>
      <c r="K567" s="1"/>
      <c r="L567" s="1"/>
    </row>
    <row r="568" spans="7:12" ht="15.75" customHeight="1" x14ac:dyDescent="0.3">
      <c r="G568" s="1"/>
      <c r="I568" s="1"/>
      <c r="K568" s="1"/>
      <c r="L568" s="1"/>
    </row>
    <row r="569" spans="7:12" ht="15.75" customHeight="1" x14ac:dyDescent="0.3">
      <c r="G569" s="1"/>
      <c r="I569" s="1"/>
      <c r="K569" s="1"/>
      <c r="L569" s="1"/>
    </row>
    <row r="570" spans="7:12" ht="15.75" customHeight="1" x14ac:dyDescent="0.3">
      <c r="G570" s="1"/>
      <c r="I570" s="1"/>
      <c r="K570" s="1"/>
      <c r="L570" s="1"/>
    </row>
    <row r="571" spans="7:12" ht="15.75" customHeight="1" x14ac:dyDescent="0.3">
      <c r="G571" s="1"/>
      <c r="I571" s="1"/>
      <c r="K571" s="1"/>
      <c r="L571" s="1"/>
    </row>
    <row r="572" spans="7:12" ht="15.75" customHeight="1" x14ac:dyDescent="0.3">
      <c r="G572" s="1"/>
      <c r="I572" s="1"/>
      <c r="K572" s="1"/>
      <c r="L572" s="1"/>
    </row>
    <row r="573" spans="7:12" ht="15.75" customHeight="1" x14ac:dyDescent="0.3">
      <c r="G573" s="1"/>
      <c r="I573" s="1"/>
      <c r="K573" s="1"/>
      <c r="L573" s="1"/>
    </row>
    <row r="574" spans="7:12" ht="15.75" customHeight="1" x14ac:dyDescent="0.3">
      <c r="G574" s="1"/>
      <c r="I574" s="1"/>
      <c r="K574" s="1"/>
      <c r="L574" s="1"/>
    </row>
    <row r="575" spans="7:12" ht="15.75" customHeight="1" x14ac:dyDescent="0.3">
      <c r="G575" s="1"/>
      <c r="I575" s="1"/>
      <c r="K575" s="1"/>
      <c r="L575" s="1"/>
    </row>
    <row r="576" spans="7:12" ht="15.75" customHeight="1" x14ac:dyDescent="0.3">
      <c r="G576" s="1"/>
      <c r="I576" s="1"/>
      <c r="K576" s="1"/>
      <c r="L576" s="1"/>
    </row>
    <row r="577" spans="7:12" ht="15.75" customHeight="1" x14ac:dyDescent="0.3">
      <c r="G577" s="1"/>
      <c r="I577" s="1"/>
      <c r="K577" s="1"/>
      <c r="L577" s="1"/>
    </row>
    <row r="578" spans="7:12" ht="15.75" customHeight="1" x14ac:dyDescent="0.3">
      <c r="G578" s="1"/>
      <c r="I578" s="1"/>
      <c r="K578" s="1"/>
      <c r="L578" s="1"/>
    </row>
    <row r="579" spans="7:12" ht="15.75" customHeight="1" x14ac:dyDescent="0.3">
      <c r="G579" s="1"/>
      <c r="I579" s="1"/>
      <c r="K579" s="1"/>
      <c r="L579" s="1"/>
    </row>
    <row r="580" spans="7:12" ht="15.75" customHeight="1" x14ac:dyDescent="0.3">
      <c r="G580" s="1"/>
      <c r="I580" s="1"/>
      <c r="K580" s="1"/>
      <c r="L580" s="1"/>
    </row>
    <row r="581" spans="7:12" ht="15.75" customHeight="1" x14ac:dyDescent="0.3">
      <c r="G581" s="1"/>
      <c r="I581" s="1"/>
      <c r="K581" s="1"/>
      <c r="L581" s="1"/>
    </row>
    <row r="582" spans="7:12" ht="15.75" customHeight="1" x14ac:dyDescent="0.3">
      <c r="G582" s="1"/>
      <c r="I582" s="1"/>
      <c r="K582" s="1"/>
      <c r="L582" s="1"/>
    </row>
    <row r="583" spans="7:12" ht="15.75" customHeight="1" x14ac:dyDescent="0.3">
      <c r="G583" s="1"/>
      <c r="I583" s="1"/>
      <c r="K583" s="1"/>
      <c r="L583" s="1"/>
    </row>
    <row r="584" spans="7:12" ht="15.75" customHeight="1" x14ac:dyDescent="0.3">
      <c r="G584" s="1"/>
      <c r="I584" s="1"/>
      <c r="K584" s="1"/>
      <c r="L584" s="1"/>
    </row>
    <row r="585" spans="7:12" ht="15.75" customHeight="1" x14ac:dyDescent="0.3">
      <c r="G585" s="1"/>
      <c r="I585" s="1"/>
      <c r="K585" s="1"/>
      <c r="L585" s="1"/>
    </row>
    <row r="586" spans="7:12" ht="15.75" customHeight="1" x14ac:dyDescent="0.3">
      <c r="G586" s="1"/>
      <c r="I586" s="1"/>
      <c r="K586" s="1"/>
      <c r="L586" s="1"/>
    </row>
    <row r="587" spans="7:12" ht="15.75" customHeight="1" x14ac:dyDescent="0.3">
      <c r="G587" s="1"/>
      <c r="I587" s="1"/>
      <c r="K587" s="1"/>
      <c r="L587" s="1"/>
    </row>
    <row r="588" spans="7:12" ht="15.75" customHeight="1" x14ac:dyDescent="0.3">
      <c r="G588" s="1"/>
      <c r="I588" s="1"/>
      <c r="K588" s="1"/>
      <c r="L588" s="1"/>
    </row>
    <row r="589" spans="7:12" ht="15.75" customHeight="1" x14ac:dyDescent="0.3">
      <c r="G589" s="1"/>
      <c r="I589" s="1"/>
      <c r="K589" s="1"/>
      <c r="L589" s="1"/>
    </row>
    <row r="590" spans="7:12" ht="15.75" customHeight="1" x14ac:dyDescent="0.3">
      <c r="G590" s="1"/>
      <c r="I590" s="1"/>
      <c r="K590" s="1"/>
      <c r="L590" s="1"/>
    </row>
    <row r="591" spans="7:12" ht="15.75" customHeight="1" x14ac:dyDescent="0.3">
      <c r="G591" s="1"/>
      <c r="I591" s="1"/>
      <c r="K591" s="1"/>
      <c r="L591" s="1"/>
    </row>
    <row r="592" spans="7:12" ht="15.75" customHeight="1" x14ac:dyDescent="0.3">
      <c r="G592" s="1"/>
      <c r="I592" s="1"/>
      <c r="K592" s="1"/>
      <c r="L592" s="1"/>
    </row>
    <row r="593" spans="7:12" ht="15.75" customHeight="1" x14ac:dyDescent="0.3">
      <c r="G593" s="1"/>
      <c r="I593" s="1"/>
      <c r="K593" s="1"/>
      <c r="L593" s="1"/>
    </row>
    <row r="594" spans="7:12" ht="15.75" customHeight="1" x14ac:dyDescent="0.3">
      <c r="G594" s="1"/>
      <c r="I594" s="1"/>
      <c r="K594" s="1"/>
      <c r="L594" s="1"/>
    </row>
    <row r="595" spans="7:12" ht="15.75" customHeight="1" x14ac:dyDescent="0.3">
      <c r="G595" s="1"/>
      <c r="I595" s="1"/>
      <c r="K595" s="1"/>
      <c r="L595" s="1"/>
    </row>
    <row r="596" spans="7:12" ht="15.75" customHeight="1" x14ac:dyDescent="0.3">
      <c r="G596" s="1"/>
      <c r="I596" s="1"/>
      <c r="K596" s="1"/>
      <c r="L596" s="1"/>
    </row>
    <row r="597" spans="7:12" ht="15.75" customHeight="1" x14ac:dyDescent="0.3">
      <c r="G597" s="1"/>
      <c r="I597" s="1"/>
      <c r="K597" s="1"/>
      <c r="L597" s="1"/>
    </row>
    <row r="598" spans="7:12" ht="15.75" customHeight="1" x14ac:dyDescent="0.3">
      <c r="G598" s="1"/>
      <c r="I598" s="1"/>
      <c r="K598" s="1"/>
      <c r="L598" s="1"/>
    </row>
    <row r="599" spans="7:12" ht="15.75" customHeight="1" x14ac:dyDescent="0.3">
      <c r="G599" s="1"/>
      <c r="I599" s="1"/>
      <c r="K599" s="1"/>
      <c r="L599" s="1"/>
    </row>
    <row r="600" spans="7:12" ht="15.75" customHeight="1" x14ac:dyDescent="0.3">
      <c r="G600" s="1"/>
      <c r="I600" s="1"/>
      <c r="K600" s="1"/>
      <c r="L600" s="1"/>
    </row>
    <row r="601" spans="7:12" ht="15.75" customHeight="1" x14ac:dyDescent="0.3">
      <c r="G601" s="1"/>
      <c r="I601" s="1"/>
      <c r="K601" s="1"/>
      <c r="L601" s="1"/>
    </row>
    <row r="602" spans="7:12" ht="15.75" customHeight="1" x14ac:dyDescent="0.3">
      <c r="G602" s="1"/>
      <c r="I602" s="1"/>
      <c r="K602" s="1"/>
      <c r="L602" s="1"/>
    </row>
    <row r="603" spans="7:12" ht="15.75" customHeight="1" x14ac:dyDescent="0.3">
      <c r="G603" s="1"/>
      <c r="I603" s="1"/>
      <c r="K603" s="1"/>
      <c r="L603" s="1"/>
    </row>
    <row r="604" spans="7:12" ht="15.75" customHeight="1" x14ac:dyDescent="0.3">
      <c r="G604" s="1"/>
      <c r="I604" s="1"/>
      <c r="K604" s="1"/>
      <c r="L604" s="1"/>
    </row>
    <row r="605" spans="7:12" ht="15.75" customHeight="1" x14ac:dyDescent="0.3">
      <c r="G605" s="1"/>
      <c r="I605" s="1"/>
      <c r="K605" s="1"/>
      <c r="L605" s="1"/>
    </row>
    <row r="606" spans="7:12" ht="15.75" customHeight="1" x14ac:dyDescent="0.3">
      <c r="G606" s="1"/>
      <c r="I606" s="1"/>
      <c r="K606" s="1"/>
      <c r="L606" s="1"/>
    </row>
    <row r="607" spans="7:12" ht="15.75" customHeight="1" x14ac:dyDescent="0.3">
      <c r="G607" s="1"/>
      <c r="I607" s="1"/>
      <c r="K607" s="1"/>
      <c r="L607" s="1"/>
    </row>
    <row r="608" spans="7:12" ht="15.75" customHeight="1" x14ac:dyDescent="0.3">
      <c r="G608" s="1"/>
      <c r="I608" s="1"/>
      <c r="K608" s="1"/>
      <c r="L608" s="1"/>
    </row>
    <row r="609" spans="7:12" ht="15.75" customHeight="1" x14ac:dyDescent="0.3">
      <c r="G609" s="1"/>
      <c r="I609" s="1"/>
      <c r="K609" s="1"/>
      <c r="L609" s="1"/>
    </row>
    <row r="610" spans="7:12" ht="15.75" customHeight="1" x14ac:dyDescent="0.3">
      <c r="G610" s="1"/>
      <c r="I610" s="1"/>
      <c r="K610" s="1"/>
      <c r="L610" s="1"/>
    </row>
    <row r="611" spans="7:12" ht="15.75" customHeight="1" x14ac:dyDescent="0.3">
      <c r="G611" s="1"/>
      <c r="I611" s="1"/>
      <c r="K611" s="1"/>
      <c r="L611" s="1"/>
    </row>
    <row r="612" spans="7:12" ht="15.75" customHeight="1" x14ac:dyDescent="0.3">
      <c r="G612" s="1"/>
      <c r="I612" s="1"/>
      <c r="K612" s="1"/>
      <c r="L612" s="1"/>
    </row>
    <row r="613" spans="7:12" ht="15.75" customHeight="1" x14ac:dyDescent="0.3">
      <c r="G613" s="1"/>
      <c r="I613" s="1"/>
      <c r="K613" s="1"/>
      <c r="L613" s="1"/>
    </row>
    <row r="614" spans="7:12" ht="15.75" customHeight="1" x14ac:dyDescent="0.3">
      <c r="G614" s="1"/>
      <c r="I614" s="1"/>
      <c r="K614" s="1"/>
      <c r="L614" s="1"/>
    </row>
    <row r="615" spans="7:12" ht="15.75" customHeight="1" x14ac:dyDescent="0.3">
      <c r="G615" s="1"/>
      <c r="I615" s="1"/>
      <c r="K615" s="1"/>
      <c r="L615" s="1"/>
    </row>
    <row r="616" spans="7:12" ht="15.75" customHeight="1" x14ac:dyDescent="0.3">
      <c r="G616" s="1"/>
      <c r="I616" s="1"/>
      <c r="K616" s="1"/>
      <c r="L616" s="1"/>
    </row>
    <row r="617" spans="7:12" ht="15.75" customHeight="1" x14ac:dyDescent="0.3">
      <c r="G617" s="1"/>
      <c r="I617" s="1"/>
      <c r="K617" s="1"/>
      <c r="L617" s="1"/>
    </row>
    <row r="618" spans="7:12" ht="15.75" customHeight="1" x14ac:dyDescent="0.3">
      <c r="G618" s="1"/>
      <c r="I618" s="1"/>
      <c r="K618" s="1"/>
      <c r="L618" s="1"/>
    </row>
    <row r="619" spans="7:12" ht="15.75" customHeight="1" x14ac:dyDescent="0.3">
      <c r="G619" s="1"/>
      <c r="I619" s="1"/>
      <c r="K619" s="1"/>
      <c r="L619" s="1"/>
    </row>
    <row r="620" spans="7:12" ht="15.75" customHeight="1" x14ac:dyDescent="0.3">
      <c r="G620" s="1"/>
      <c r="I620" s="1"/>
      <c r="K620" s="1"/>
      <c r="L620" s="1"/>
    </row>
    <row r="621" spans="7:12" ht="15.75" customHeight="1" x14ac:dyDescent="0.3">
      <c r="G621" s="1"/>
      <c r="I621" s="1"/>
      <c r="K621" s="1"/>
      <c r="L621" s="1"/>
    </row>
    <row r="622" spans="7:12" ht="15.75" customHeight="1" x14ac:dyDescent="0.3">
      <c r="G622" s="1"/>
      <c r="I622" s="1"/>
      <c r="K622" s="1"/>
      <c r="L622" s="1"/>
    </row>
    <row r="623" spans="7:12" ht="15.75" customHeight="1" x14ac:dyDescent="0.3">
      <c r="G623" s="1"/>
      <c r="I623" s="1"/>
      <c r="K623" s="1"/>
      <c r="L623" s="1"/>
    </row>
    <row r="624" spans="7:12" ht="15.75" customHeight="1" x14ac:dyDescent="0.3">
      <c r="G624" s="1"/>
      <c r="I624" s="1"/>
      <c r="K624" s="1"/>
      <c r="L624" s="1"/>
    </row>
    <row r="625" spans="7:12" ht="15.75" customHeight="1" x14ac:dyDescent="0.3">
      <c r="G625" s="1"/>
      <c r="I625" s="1"/>
      <c r="K625" s="1"/>
      <c r="L625" s="1"/>
    </row>
    <row r="626" spans="7:12" ht="15.75" customHeight="1" x14ac:dyDescent="0.3">
      <c r="G626" s="1"/>
      <c r="I626" s="1"/>
      <c r="K626" s="1"/>
      <c r="L626" s="1"/>
    </row>
    <row r="627" spans="7:12" ht="15.75" customHeight="1" x14ac:dyDescent="0.3">
      <c r="G627" s="1"/>
      <c r="I627" s="1"/>
      <c r="K627" s="1"/>
      <c r="L627" s="1"/>
    </row>
    <row r="628" spans="7:12" ht="15.75" customHeight="1" x14ac:dyDescent="0.3">
      <c r="G628" s="1"/>
      <c r="I628" s="1"/>
      <c r="K628" s="1"/>
      <c r="L628" s="1"/>
    </row>
    <row r="629" spans="7:12" ht="15.75" customHeight="1" x14ac:dyDescent="0.3">
      <c r="G629" s="1"/>
      <c r="I629" s="1"/>
      <c r="K629" s="1"/>
      <c r="L629" s="1"/>
    </row>
    <row r="630" spans="7:12" ht="15.75" customHeight="1" x14ac:dyDescent="0.3">
      <c r="G630" s="1"/>
      <c r="I630" s="1"/>
      <c r="K630" s="1"/>
      <c r="L630" s="1"/>
    </row>
    <row r="631" spans="7:12" ht="15.75" customHeight="1" x14ac:dyDescent="0.3">
      <c r="G631" s="1"/>
      <c r="I631" s="1"/>
      <c r="K631" s="1"/>
      <c r="L631" s="1"/>
    </row>
    <row r="632" spans="7:12" ht="15.75" customHeight="1" x14ac:dyDescent="0.3">
      <c r="G632" s="1"/>
      <c r="I632" s="1"/>
      <c r="K632" s="1"/>
      <c r="L632" s="1"/>
    </row>
    <row r="633" spans="7:12" ht="15.75" customHeight="1" x14ac:dyDescent="0.3">
      <c r="G633" s="1"/>
      <c r="I633" s="1"/>
      <c r="K633" s="1"/>
      <c r="L633" s="1"/>
    </row>
    <row r="634" spans="7:12" ht="15.75" customHeight="1" x14ac:dyDescent="0.3">
      <c r="G634" s="1"/>
      <c r="I634" s="1"/>
      <c r="K634" s="1"/>
      <c r="L634" s="1"/>
    </row>
    <row r="635" spans="7:12" ht="15.75" customHeight="1" x14ac:dyDescent="0.3">
      <c r="G635" s="1"/>
      <c r="I635" s="1"/>
      <c r="K635" s="1"/>
      <c r="L635" s="1"/>
    </row>
    <row r="636" spans="7:12" ht="15.75" customHeight="1" x14ac:dyDescent="0.3">
      <c r="G636" s="1"/>
      <c r="I636" s="1"/>
      <c r="K636" s="1"/>
      <c r="L636" s="1"/>
    </row>
    <row r="637" spans="7:12" ht="15.75" customHeight="1" x14ac:dyDescent="0.3">
      <c r="G637" s="1"/>
      <c r="I637" s="1"/>
      <c r="K637" s="1"/>
      <c r="L637" s="1"/>
    </row>
    <row r="638" spans="7:12" ht="15.75" customHeight="1" x14ac:dyDescent="0.3">
      <c r="G638" s="1"/>
      <c r="I638" s="1"/>
      <c r="K638" s="1"/>
      <c r="L638" s="1"/>
    </row>
    <row r="639" spans="7:12" ht="15.75" customHeight="1" x14ac:dyDescent="0.3">
      <c r="G639" s="1"/>
      <c r="I639" s="1"/>
      <c r="K639" s="1"/>
      <c r="L639" s="1"/>
    </row>
    <row r="640" spans="7:12" ht="15.75" customHeight="1" x14ac:dyDescent="0.3">
      <c r="G640" s="1"/>
      <c r="I640" s="1"/>
      <c r="K640" s="1"/>
      <c r="L640" s="1"/>
    </row>
    <row r="641" spans="7:12" ht="15.75" customHeight="1" x14ac:dyDescent="0.3">
      <c r="G641" s="1"/>
      <c r="I641" s="1"/>
      <c r="K641" s="1"/>
      <c r="L641" s="1"/>
    </row>
    <row r="642" spans="7:12" ht="15.75" customHeight="1" x14ac:dyDescent="0.3">
      <c r="G642" s="1"/>
      <c r="I642" s="1"/>
      <c r="K642" s="1"/>
      <c r="L642" s="1"/>
    </row>
    <row r="643" spans="7:12" ht="15.75" customHeight="1" x14ac:dyDescent="0.3">
      <c r="G643" s="1"/>
      <c r="I643" s="1"/>
      <c r="K643" s="1"/>
      <c r="L643" s="1"/>
    </row>
    <row r="644" spans="7:12" ht="15.75" customHeight="1" x14ac:dyDescent="0.3">
      <c r="G644" s="1"/>
      <c r="I644" s="1"/>
      <c r="K644" s="1"/>
      <c r="L644" s="1"/>
    </row>
    <row r="645" spans="7:12" ht="15.75" customHeight="1" x14ac:dyDescent="0.3">
      <c r="G645" s="1"/>
      <c r="I645" s="1"/>
      <c r="K645" s="1"/>
      <c r="L645" s="1"/>
    </row>
    <row r="646" spans="7:12" ht="15.75" customHeight="1" x14ac:dyDescent="0.3">
      <c r="G646" s="1"/>
      <c r="I646" s="1"/>
      <c r="K646" s="1"/>
      <c r="L646" s="1"/>
    </row>
    <row r="647" spans="7:12" ht="15.75" customHeight="1" x14ac:dyDescent="0.3">
      <c r="G647" s="1"/>
      <c r="I647" s="1"/>
      <c r="K647" s="1"/>
      <c r="L647" s="1"/>
    </row>
    <row r="648" spans="7:12" ht="15.75" customHeight="1" x14ac:dyDescent="0.3">
      <c r="G648" s="1"/>
      <c r="I648" s="1"/>
      <c r="K648" s="1"/>
      <c r="L648" s="1"/>
    </row>
    <row r="649" spans="7:12" ht="15.75" customHeight="1" x14ac:dyDescent="0.3">
      <c r="G649" s="1"/>
      <c r="I649" s="1"/>
      <c r="K649" s="1"/>
      <c r="L649" s="1"/>
    </row>
    <row r="650" spans="7:12" ht="15.75" customHeight="1" x14ac:dyDescent="0.3">
      <c r="G650" s="1"/>
      <c r="I650" s="1"/>
      <c r="K650" s="1"/>
      <c r="L650" s="1"/>
    </row>
    <row r="651" spans="7:12" ht="15.75" customHeight="1" x14ac:dyDescent="0.3">
      <c r="G651" s="1"/>
      <c r="I651" s="1"/>
      <c r="K651" s="1"/>
      <c r="L651" s="1"/>
    </row>
    <row r="652" spans="7:12" ht="15.75" customHeight="1" x14ac:dyDescent="0.3">
      <c r="G652" s="1"/>
      <c r="I652" s="1"/>
      <c r="K652" s="1"/>
      <c r="L652" s="1"/>
    </row>
    <row r="653" spans="7:12" ht="15.75" customHeight="1" x14ac:dyDescent="0.3">
      <c r="G653" s="1"/>
      <c r="I653" s="1"/>
      <c r="K653" s="1"/>
      <c r="L653" s="1"/>
    </row>
    <row r="654" spans="7:12" ht="15.75" customHeight="1" x14ac:dyDescent="0.3">
      <c r="G654" s="1"/>
      <c r="I654" s="1"/>
      <c r="K654" s="1"/>
      <c r="L654" s="1"/>
    </row>
    <row r="655" spans="7:12" ht="15.75" customHeight="1" x14ac:dyDescent="0.3">
      <c r="G655" s="1"/>
      <c r="I655" s="1"/>
      <c r="K655" s="1"/>
      <c r="L655" s="1"/>
    </row>
    <row r="656" spans="7:12" ht="15.75" customHeight="1" x14ac:dyDescent="0.3">
      <c r="G656" s="1"/>
      <c r="I656" s="1"/>
      <c r="K656" s="1"/>
      <c r="L656" s="1"/>
    </row>
    <row r="657" spans="7:12" ht="15.75" customHeight="1" x14ac:dyDescent="0.3">
      <c r="G657" s="1"/>
      <c r="I657" s="1"/>
      <c r="K657" s="1"/>
      <c r="L657" s="1"/>
    </row>
    <row r="658" spans="7:12" ht="15.75" customHeight="1" x14ac:dyDescent="0.3">
      <c r="G658" s="1"/>
      <c r="I658" s="1"/>
      <c r="K658" s="1"/>
      <c r="L658" s="1"/>
    </row>
    <row r="659" spans="7:12" ht="15.75" customHeight="1" x14ac:dyDescent="0.3">
      <c r="G659" s="1"/>
      <c r="I659" s="1"/>
      <c r="K659" s="1"/>
      <c r="L659" s="1"/>
    </row>
    <row r="660" spans="7:12" ht="15.75" customHeight="1" x14ac:dyDescent="0.3">
      <c r="G660" s="1"/>
      <c r="I660" s="1"/>
      <c r="K660" s="1"/>
      <c r="L660" s="1"/>
    </row>
    <row r="661" spans="7:12" ht="15.75" customHeight="1" x14ac:dyDescent="0.3">
      <c r="G661" s="1"/>
      <c r="I661" s="1"/>
      <c r="K661" s="1"/>
      <c r="L661" s="1"/>
    </row>
    <row r="662" spans="7:12" ht="15.75" customHeight="1" x14ac:dyDescent="0.3">
      <c r="G662" s="1"/>
      <c r="I662" s="1"/>
      <c r="K662" s="1"/>
      <c r="L662" s="1"/>
    </row>
    <row r="663" spans="7:12" ht="15.75" customHeight="1" x14ac:dyDescent="0.3">
      <c r="G663" s="1"/>
      <c r="I663" s="1"/>
      <c r="K663" s="1"/>
      <c r="L663" s="1"/>
    </row>
    <row r="664" spans="7:12" ht="15.75" customHeight="1" x14ac:dyDescent="0.3">
      <c r="G664" s="1"/>
      <c r="I664" s="1"/>
      <c r="K664" s="1"/>
      <c r="L664" s="1"/>
    </row>
    <row r="665" spans="7:12" ht="15.75" customHeight="1" x14ac:dyDescent="0.3">
      <c r="G665" s="1"/>
      <c r="I665" s="1"/>
      <c r="K665" s="1"/>
      <c r="L665" s="1"/>
    </row>
    <row r="666" spans="7:12" ht="15.75" customHeight="1" x14ac:dyDescent="0.3">
      <c r="G666" s="1"/>
      <c r="I666" s="1"/>
      <c r="K666" s="1"/>
      <c r="L666" s="1"/>
    </row>
    <row r="667" spans="7:12" ht="15.75" customHeight="1" x14ac:dyDescent="0.3">
      <c r="G667" s="1"/>
      <c r="I667" s="1"/>
      <c r="K667" s="1"/>
      <c r="L667" s="1"/>
    </row>
    <row r="668" spans="7:12" ht="15.75" customHeight="1" x14ac:dyDescent="0.3">
      <c r="G668" s="1"/>
      <c r="I668" s="1"/>
      <c r="K668" s="1"/>
      <c r="L668" s="1"/>
    </row>
    <row r="669" spans="7:12" ht="15.75" customHeight="1" x14ac:dyDescent="0.3">
      <c r="G669" s="1"/>
      <c r="I669" s="1"/>
      <c r="K669" s="1"/>
      <c r="L669" s="1"/>
    </row>
    <row r="670" spans="7:12" ht="15.75" customHeight="1" x14ac:dyDescent="0.3">
      <c r="G670" s="1"/>
      <c r="I670" s="1"/>
      <c r="K670" s="1"/>
      <c r="L670" s="1"/>
    </row>
    <row r="671" spans="7:12" ht="15.75" customHeight="1" x14ac:dyDescent="0.3">
      <c r="G671" s="1"/>
      <c r="I671" s="1"/>
      <c r="K671" s="1"/>
      <c r="L671" s="1"/>
    </row>
    <row r="672" spans="7:12" ht="15.75" customHeight="1" x14ac:dyDescent="0.3">
      <c r="G672" s="1"/>
      <c r="I672" s="1"/>
      <c r="K672" s="1"/>
      <c r="L672" s="1"/>
    </row>
    <row r="673" spans="7:12" ht="15.75" customHeight="1" x14ac:dyDescent="0.3">
      <c r="G673" s="1"/>
      <c r="I673" s="1"/>
      <c r="K673" s="1"/>
      <c r="L673" s="1"/>
    </row>
    <row r="674" spans="7:12" ht="15.75" customHeight="1" x14ac:dyDescent="0.3">
      <c r="G674" s="1"/>
      <c r="I674" s="1"/>
      <c r="K674" s="1"/>
      <c r="L674" s="1"/>
    </row>
    <row r="675" spans="7:12" ht="15.75" customHeight="1" x14ac:dyDescent="0.3">
      <c r="G675" s="1"/>
      <c r="I675" s="1"/>
      <c r="K675" s="1"/>
      <c r="L675" s="1"/>
    </row>
    <row r="676" spans="7:12" ht="15.75" customHeight="1" x14ac:dyDescent="0.3">
      <c r="G676" s="1"/>
      <c r="I676" s="1"/>
      <c r="K676" s="1"/>
      <c r="L676" s="1"/>
    </row>
    <row r="677" spans="7:12" ht="15.75" customHeight="1" x14ac:dyDescent="0.3">
      <c r="G677" s="1"/>
      <c r="I677" s="1"/>
      <c r="K677" s="1"/>
      <c r="L677" s="1"/>
    </row>
    <row r="678" spans="7:12" ht="15.75" customHeight="1" x14ac:dyDescent="0.3">
      <c r="G678" s="1"/>
      <c r="I678" s="1"/>
      <c r="K678" s="1"/>
      <c r="L678" s="1"/>
    </row>
    <row r="679" spans="7:12" ht="15.75" customHeight="1" x14ac:dyDescent="0.3">
      <c r="G679" s="1"/>
      <c r="I679" s="1"/>
      <c r="K679" s="1"/>
      <c r="L679" s="1"/>
    </row>
    <row r="680" spans="7:12" ht="15.75" customHeight="1" x14ac:dyDescent="0.3">
      <c r="G680" s="1"/>
      <c r="I680" s="1"/>
      <c r="K680" s="1"/>
      <c r="L680" s="1"/>
    </row>
    <row r="681" spans="7:12" ht="15.75" customHeight="1" x14ac:dyDescent="0.3">
      <c r="G681" s="1"/>
      <c r="I681" s="1"/>
      <c r="K681" s="1"/>
      <c r="L681" s="1"/>
    </row>
    <row r="682" spans="7:12" ht="15.75" customHeight="1" x14ac:dyDescent="0.3">
      <c r="G682" s="1"/>
      <c r="I682" s="1"/>
      <c r="K682" s="1"/>
      <c r="L682" s="1"/>
    </row>
    <row r="683" spans="7:12" ht="15.75" customHeight="1" x14ac:dyDescent="0.3">
      <c r="G683" s="1"/>
      <c r="I683" s="1"/>
      <c r="K683" s="1"/>
      <c r="L683" s="1"/>
    </row>
    <row r="684" spans="7:12" ht="15.75" customHeight="1" x14ac:dyDescent="0.3">
      <c r="G684" s="1"/>
      <c r="I684" s="1"/>
      <c r="K684" s="1"/>
      <c r="L684" s="1"/>
    </row>
    <row r="685" spans="7:12" ht="15.75" customHeight="1" x14ac:dyDescent="0.3">
      <c r="G685" s="1"/>
      <c r="I685" s="1"/>
      <c r="K685" s="1"/>
      <c r="L685" s="1"/>
    </row>
    <row r="686" spans="7:12" ht="15.75" customHeight="1" x14ac:dyDescent="0.3">
      <c r="G686" s="1"/>
      <c r="I686" s="1"/>
      <c r="K686" s="1"/>
      <c r="L686" s="1"/>
    </row>
    <row r="687" spans="7:12" ht="15.75" customHeight="1" x14ac:dyDescent="0.3">
      <c r="G687" s="1"/>
      <c r="I687" s="1"/>
      <c r="K687" s="1"/>
      <c r="L687" s="1"/>
    </row>
    <row r="688" spans="7:12" ht="15.75" customHeight="1" x14ac:dyDescent="0.3">
      <c r="G688" s="1"/>
      <c r="I688" s="1"/>
      <c r="K688" s="1"/>
      <c r="L688" s="1"/>
    </row>
    <row r="689" spans="7:12" ht="15.75" customHeight="1" x14ac:dyDescent="0.3">
      <c r="G689" s="1"/>
      <c r="I689" s="1"/>
      <c r="K689" s="1"/>
      <c r="L689" s="1"/>
    </row>
    <row r="690" spans="7:12" ht="15.75" customHeight="1" x14ac:dyDescent="0.3">
      <c r="G690" s="1"/>
      <c r="I690" s="1"/>
      <c r="K690" s="1"/>
      <c r="L690" s="1"/>
    </row>
    <row r="691" spans="7:12" ht="15.75" customHeight="1" x14ac:dyDescent="0.3">
      <c r="G691" s="1"/>
      <c r="I691" s="1"/>
      <c r="K691" s="1"/>
      <c r="L691" s="1"/>
    </row>
    <row r="692" spans="7:12" ht="15.75" customHeight="1" x14ac:dyDescent="0.3">
      <c r="G692" s="1"/>
      <c r="I692" s="1"/>
      <c r="K692" s="1"/>
      <c r="L692" s="1"/>
    </row>
    <row r="693" spans="7:12" ht="15.75" customHeight="1" x14ac:dyDescent="0.3">
      <c r="G693" s="1"/>
      <c r="I693" s="1"/>
      <c r="K693" s="1"/>
      <c r="L693" s="1"/>
    </row>
    <row r="694" spans="7:12" ht="15.75" customHeight="1" x14ac:dyDescent="0.3">
      <c r="G694" s="1"/>
      <c r="I694" s="1"/>
      <c r="K694" s="1"/>
      <c r="L694" s="1"/>
    </row>
    <row r="695" spans="7:12" ht="15.75" customHeight="1" x14ac:dyDescent="0.3">
      <c r="G695" s="1"/>
      <c r="I695" s="1"/>
      <c r="K695" s="1"/>
      <c r="L695" s="1"/>
    </row>
    <row r="696" spans="7:12" ht="15.75" customHeight="1" x14ac:dyDescent="0.3">
      <c r="G696" s="1"/>
      <c r="I696" s="1"/>
      <c r="K696" s="1"/>
      <c r="L696" s="1"/>
    </row>
    <row r="697" spans="7:12" ht="15.75" customHeight="1" x14ac:dyDescent="0.3">
      <c r="G697" s="1"/>
      <c r="I697" s="1"/>
      <c r="K697" s="1"/>
      <c r="L697" s="1"/>
    </row>
    <row r="698" spans="7:12" ht="15.75" customHeight="1" x14ac:dyDescent="0.3">
      <c r="G698" s="1"/>
      <c r="I698" s="1"/>
      <c r="K698" s="1"/>
      <c r="L698" s="1"/>
    </row>
    <row r="699" spans="7:12" ht="15.75" customHeight="1" x14ac:dyDescent="0.3">
      <c r="G699" s="1"/>
      <c r="I699" s="1"/>
      <c r="K699" s="1"/>
      <c r="L699" s="1"/>
    </row>
    <row r="700" spans="7:12" ht="15.75" customHeight="1" x14ac:dyDescent="0.3">
      <c r="G700" s="1"/>
      <c r="I700" s="1"/>
      <c r="K700" s="1"/>
      <c r="L700" s="1"/>
    </row>
    <row r="701" spans="7:12" ht="15.75" customHeight="1" x14ac:dyDescent="0.3">
      <c r="G701" s="1"/>
      <c r="I701" s="1"/>
      <c r="K701" s="1"/>
      <c r="L701" s="1"/>
    </row>
    <row r="702" spans="7:12" ht="15.75" customHeight="1" x14ac:dyDescent="0.3">
      <c r="G702" s="1"/>
      <c r="I702" s="1"/>
      <c r="K702" s="1"/>
      <c r="L702" s="1"/>
    </row>
    <row r="703" spans="7:12" ht="15.75" customHeight="1" x14ac:dyDescent="0.3">
      <c r="G703" s="1"/>
      <c r="I703" s="1"/>
      <c r="K703" s="1"/>
      <c r="L703" s="1"/>
    </row>
    <row r="704" spans="7:12" ht="15.75" customHeight="1" x14ac:dyDescent="0.3">
      <c r="G704" s="1"/>
      <c r="I704" s="1"/>
      <c r="K704" s="1"/>
      <c r="L704" s="1"/>
    </row>
    <row r="705" spans="7:12" ht="15.75" customHeight="1" x14ac:dyDescent="0.3">
      <c r="G705" s="1"/>
      <c r="I705" s="1"/>
      <c r="K705" s="1"/>
      <c r="L705" s="1"/>
    </row>
    <row r="706" spans="7:12" ht="15.75" customHeight="1" x14ac:dyDescent="0.3">
      <c r="G706" s="1"/>
      <c r="I706" s="1"/>
      <c r="K706" s="1"/>
      <c r="L706" s="1"/>
    </row>
    <row r="707" spans="7:12" ht="15.75" customHeight="1" x14ac:dyDescent="0.3">
      <c r="G707" s="1"/>
      <c r="I707" s="1"/>
      <c r="K707" s="1"/>
      <c r="L707" s="1"/>
    </row>
    <row r="708" spans="7:12" ht="15.75" customHeight="1" x14ac:dyDescent="0.3">
      <c r="G708" s="1"/>
      <c r="I708" s="1"/>
      <c r="K708" s="1"/>
      <c r="L708" s="1"/>
    </row>
    <row r="709" spans="7:12" ht="15.75" customHeight="1" x14ac:dyDescent="0.3">
      <c r="G709" s="1"/>
      <c r="I709" s="1"/>
      <c r="K709" s="1"/>
      <c r="L709" s="1"/>
    </row>
    <row r="710" spans="7:12" ht="15.75" customHeight="1" x14ac:dyDescent="0.3">
      <c r="G710" s="1"/>
      <c r="I710" s="1"/>
      <c r="K710" s="1"/>
      <c r="L710" s="1"/>
    </row>
    <row r="711" spans="7:12" ht="15.75" customHeight="1" x14ac:dyDescent="0.3">
      <c r="G711" s="1"/>
      <c r="I711" s="1"/>
      <c r="K711" s="1"/>
      <c r="L711" s="1"/>
    </row>
    <row r="712" spans="7:12" ht="15.75" customHeight="1" x14ac:dyDescent="0.3">
      <c r="G712" s="1"/>
      <c r="I712" s="1"/>
      <c r="K712" s="1"/>
      <c r="L712" s="1"/>
    </row>
    <row r="713" spans="7:12" ht="15.75" customHeight="1" x14ac:dyDescent="0.3">
      <c r="G713" s="1"/>
      <c r="I713" s="1"/>
      <c r="K713" s="1"/>
      <c r="L713" s="1"/>
    </row>
    <row r="714" spans="7:12" ht="15.75" customHeight="1" x14ac:dyDescent="0.3">
      <c r="G714" s="1"/>
      <c r="I714" s="1"/>
      <c r="K714" s="1"/>
      <c r="L714" s="1"/>
    </row>
    <row r="715" spans="7:12" ht="15.75" customHeight="1" x14ac:dyDescent="0.3">
      <c r="G715" s="1"/>
      <c r="I715" s="1"/>
      <c r="K715" s="1"/>
      <c r="L715" s="1"/>
    </row>
    <row r="716" spans="7:12" ht="15.75" customHeight="1" x14ac:dyDescent="0.3">
      <c r="G716" s="1"/>
      <c r="I716" s="1"/>
      <c r="K716" s="1"/>
      <c r="L716" s="1"/>
    </row>
    <row r="717" spans="7:12" ht="15.75" customHeight="1" x14ac:dyDescent="0.3">
      <c r="G717" s="1"/>
      <c r="I717" s="1"/>
      <c r="K717" s="1"/>
      <c r="L717" s="1"/>
    </row>
    <row r="718" spans="7:12" ht="15.75" customHeight="1" x14ac:dyDescent="0.3">
      <c r="G718" s="1"/>
      <c r="I718" s="1"/>
      <c r="K718" s="1"/>
      <c r="L718" s="1"/>
    </row>
    <row r="719" spans="7:12" ht="15.75" customHeight="1" x14ac:dyDescent="0.3">
      <c r="G719" s="1"/>
      <c r="I719" s="1"/>
      <c r="K719" s="1"/>
      <c r="L719" s="1"/>
    </row>
    <row r="720" spans="7:12" ht="15.75" customHeight="1" x14ac:dyDescent="0.3">
      <c r="G720" s="1"/>
      <c r="I720" s="1"/>
      <c r="K720" s="1"/>
      <c r="L720" s="1"/>
    </row>
    <row r="721" spans="7:12" ht="15.75" customHeight="1" x14ac:dyDescent="0.3">
      <c r="G721" s="1"/>
      <c r="I721" s="1"/>
      <c r="K721" s="1"/>
      <c r="L721" s="1"/>
    </row>
    <row r="722" spans="7:12" ht="15.75" customHeight="1" x14ac:dyDescent="0.3">
      <c r="G722" s="1"/>
      <c r="I722" s="1"/>
      <c r="K722" s="1"/>
      <c r="L722" s="1"/>
    </row>
    <row r="723" spans="7:12" ht="15.75" customHeight="1" x14ac:dyDescent="0.3">
      <c r="G723" s="1"/>
      <c r="I723" s="1"/>
      <c r="K723" s="1"/>
      <c r="L723" s="1"/>
    </row>
    <row r="724" spans="7:12" ht="15.75" customHeight="1" x14ac:dyDescent="0.3">
      <c r="G724" s="1"/>
      <c r="I724" s="1"/>
      <c r="K724" s="1"/>
      <c r="L724" s="1"/>
    </row>
    <row r="725" spans="7:12" ht="15.75" customHeight="1" x14ac:dyDescent="0.3">
      <c r="G725" s="1"/>
      <c r="I725" s="1"/>
      <c r="K725" s="1"/>
      <c r="L725" s="1"/>
    </row>
    <row r="726" spans="7:12" ht="15.75" customHeight="1" x14ac:dyDescent="0.3">
      <c r="G726" s="1"/>
      <c r="I726" s="1"/>
      <c r="K726" s="1"/>
      <c r="L726" s="1"/>
    </row>
    <row r="727" spans="7:12" ht="15.75" customHeight="1" x14ac:dyDescent="0.3">
      <c r="G727" s="1"/>
      <c r="I727" s="1"/>
      <c r="K727" s="1"/>
      <c r="L727" s="1"/>
    </row>
    <row r="728" spans="7:12" ht="15.75" customHeight="1" x14ac:dyDescent="0.3">
      <c r="G728" s="1"/>
      <c r="I728" s="1"/>
      <c r="K728" s="1"/>
      <c r="L728" s="1"/>
    </row>
    <row r="729" spans="7:12" ht="15.75" customHeight="1" x14ac:dyDescent="0.3">
      <c r="G729" s="1"/>
      <c r="I729" s="1"/>
      <c r="K729" s="1"/>
      <c r="L729" s="1"/>
    </row>
    <row r="730" spans="7:12" ht="15.75" customHeight="1" x14ac:dyDescent="0.3">
      <c r="G730" s="1"/>
      <c r="I730" s="1"/>
      <c r="K730" s="1"/>
      <c r="L730" s="1"/>
    </row>
    <row r="731" spans="7:12" ht="15.75" customHeight="1" x14ac:dyDescent="0.3">
      <c r="G731" s="1"/>
      <c r="I731" s="1"/>
      <c r="K731" s="1"/>
      <c r="L731" s="1"/>
    </row>
    <row r="732" spans="7:12" ht="15.75" customHeight="1" x14ac:dyDescent="0.3">
      <c r="G732" s="1"/>
      <c r="I732" s="1"/>
      <c r="K732" s="1"/>
      <c r="L732" s="1"/>
    </row>
    <row r="733" spans="7:12" ht="15.75" customHeight="1" x14ac:dyDescent="0.3">
      <c r="G733" s="1"/>
      <c r="I733" s="1"/>
      <c r="K733" s="1"/>
      <c r="L733" s="1"/>
    </row>
    <row r="734" spans="7:12" ht="15.75" customHeight="1" x14ac:dyDescent="0.3">
      <c r="G734" s="1"/>
      <c r="I734" s="1"/>
      <c r="K734" s="1"/>
      <c r="L734" s="1"/>
    </row>
    <row r="735" spans="7:12" ht="15.75" customHeight="1" x14ac:dyDescent="0.3">
      <c r="G735" s="1"/>
      <c r="I735" s="1"/>
      <c r="K735" s="1"/>
      <c r="L735" s="1"/>
    </row>
    <row r="736" spans="7:12" ht="15.75" customHeight="1" x14ac:dyDescent="0.3">
      <c r="G736" s="1"/>
      <c r="I736" s="1"/>
      <c r="K736" s="1"/>
      <c r="L736" s="1"/>
    </row>
    <row r="737" spans="7:12" ht="15.75" customHeight="1" x14ac:dyDescent="0.3">
      <c r="G737" s="1"/>
      <c r="I737" s="1"/>
      <c r="K737" s="1"/>
      <c r="L737" s="1"/>
    </row>
    <row r="738" spans="7:12" ht="15.75" customHeight="1" x14ac:dyDescent="0.3">
      <c r="G738" s="1"/>
      <c r="I738" s="1"/>
      <c r="K738" s="1"/>
      <c r="L738" s="1"/>
    </row>
    <row r="739" spans="7:12" ht="15.75" customHeight="1" x14ac:dyDescent="0.3">
      <c r="G739" s="1"/>
      <c r="I739" s="1"/>
      <c r="K739" s="1"/>
      <c r="L739" s="1"/>
    </row>
    <row r="740" spans="7:12" ht="15.75" customHeight="1" x14ac:dyDescent="0.3">
      <c r="G740" s="1"/>
      <c r="I740" s="1"/>
      <c r="K740" s="1"/>
      <c r="L740" s="1"/>
    </row>
    <row r="741" spans="7:12" ht="15.75" customHeight="1" x14ac:dyDescent="0.3">
      <c r="G741" s="1"/>
      <c r="I741" s="1"/>
      <c r="K741" s="1"/>
      <c r="L741" s="1"/>
    </row>
    <row r="742" spans="7:12" ht="15.75" customHeight="1" x14ac:dyDescent="0.3">
      <c r="G742" s="1"/>
      <c r="I742" s="1"/>
      <c r="K742" s="1"/>
      <c r="L742" s="1"/>
    </row>
    <row r="743" spans="7:12" ht="15.75" customHeight="1" x14ac:dyDescent="0.3">
      <c r="G743" s="1"/>
      <c r="I743" s="1"/>
      <c r="K743" s="1"/>
      <c r="L743" s="1"/>
    </row>
    <row r="744" spans="7:12" ht="15.75" customHeight="1" x14ac:dyDescent="0.3">
      <c r="G744" s="1"/>
      <c r="I744" s="1"/>
      <c r="K744" s="1"/>
      <c r="L744" s="1"/>
    </row>
    <row r="745" spans="7:12" ht="15.75" customHeight="1" x14ac:dyDescent="0.3">
      <c r="G745" s="1"/>
      <c r="I745" s="1"/>
      <c r="K745" s="1"/>
      <c r="L745" s="1"/>
    </row>
    <row r="746" spans="7:12" ht="15.75" customHeight="1" x14ac:dyDescent="0.3">
      <c r="G746" s="1"/>
      <c r="I746" s="1"/>
      <c r="K746" s="1"/>
      <c r="L746" s="1"/>
    </row>
    <row r="747" spans="7:12" ht="15.75" customHeight="1" x14ac:dyDescent="0.3">
      <c r="G747" s="1"/>
      <c r="I747" s="1"/>
      <c r="K747" s="1"/>
      <c r="L747" s="1"/>
    </row>
    <row r="748" spans="7:12" ht="15.75" customHeight="1" x14ac:dyDescent="0.3">
      <c r="G748" s="1"/>
      <c r="I748" s="1"/>
      <c r="K748" s="1"/>
      <c r="L748" s="1"/>
    </row>
    <row r="749" spans="7:12" ht="15.75" customHeight="1" x14ac:dyDescent="0.3">
      <c r="G749" s="1"/>
      <c r="I749" s="1"/>
      <c r="K749" s="1"/>
      <c r="L749" s="1"/>
    </row>
    <row r="750" spans="7:12" ht="15.75" customHeight="1" x14ac:dyDescent="0.3">
      <c r="G750" s="1"/>
      <c r="I750" s="1"/>
      <c r="K750" s="1"/>
      <c r="L750" s="1"/>
    </row>
    <row r="751" spans="7:12" ht="15.75" customHeight="1" x14ac:dyDescent="0.3">
      <c r="G751" s="1"/>
      <c r="I751" s="1"/>
      <c r="K751" s="1"/>
      <c r="L751" s="1"/>
    </row>
    <row r="752" spans="7:12" ht="15.75" customHeight="1" x14ac:dyDescent="0.3">
      <c r="G752" s="1"/>
      <c r="I752" s="1"/>
      <c r="K752" s="1"/>
      <c r="L752" s="1"/>
    </row>
    <row r="753" spans="7:12" ht="15.75" customHeight="1" x14ac:dyDescent="0.3">
      <c r="G753" s="1"/>
      <c r="I753" s="1"/>
      <c r="K753" s="1"/>
      <c r="L753" s="1"/>
    </row>
    <row r="754" spans="7:12" ht="15.75" customHeight="1" x14ac:dyDescent="0.3">
      <c r="G754" s="1"/>
      <c r="I754" s="1"/>
      <c r="K754" s="1"/>
      <c r="L754" s="1"/>
    </row>
    <row r="755" spans="7:12" ht="15.75" customHeight="1" x14ac:dyDescent="0.3">
      <c r="G755" s="1"/>
      <c r="I755" s="1"/>
      <c r="K755" s="1"/>
      <c r="L755" s="1"/>
    </row>
    <row r="756" spans="7:12" ht="15.75" customHeight="1" x14ac:dyDescent="0.3">
      <c r="G756" s="1"/>
      <c r="I756" s="1"/>
      <c r="K756" s="1"/>
      <c r="L756" s="1"/>
    </row>
    <row r="757" spans="7:12" ht="15.75" customHeight="1" x14ac:dyDescent="0.3">
      <c r="G757" s="1"/>
      <c r="I757" s="1"/>
      <c r="K757" s="1"/>
      <c r="L757" s="1"/>
    </row>
    <row r="758" spans="7:12" ht="15.75" customHeight="1" x14ac:dyDescent="0.3">
      <c r="G758" s="1"/>
      <c r="I758" s="1"/>
      <c r="K758" s="1"/>
      <c r="L758" s="1"/>
    </row>
    <row r="759" spans="7:12" ht="15.75" customHeight="1" x14ac:dyDescent="0.3">
      <c r="G759" s="1"/>
      <c r="I759" s="1"/>
      <c r="K759" s="1"/>
      <c r="L759" s="1"/>
    </row>
    <row r="760" spans="7:12" ht="15.75" customHeight="1" x14ac:dyDescent="0.3">
      <c r="G760" s="1"/>
      <c r="I760" s="1"/>
      <c r="K760" s="1"/>
      <c r="L760" s="1"/>
    </row>
    <row r="761" spans="7:12" ht="15.75" customHeight="1" x14ac:dyDescent="0.3">
      <c r="G761" s="1"/>
      <c r="I761" s="1"/>
      <c r="K761" s="1"/>
      <c r="L761" s="1"/>
    </row>
    <row r="762" spans="7:12" ht="15.75" customHeight="1" x14ac:dyDescent="0.3">
      <c r="G762" s="1"/>
      <c r="I762" s="1"/>
      <c r="K762" s="1"/>
      <c r="L762" s="1"/>
    </row>
    <row r="763" spans="7:12" ht="15.75" customHeight="1" x14ac:dyDescent="0.3">
      <c r="G763" s="1"/>
      <c r="I763" s="1"/>
      <c r="K763" s="1"/>
      <c r="L763" s="1"/>
    </row>
    <row r="764" spans="7:12" ht="15.75" customHeight="1" x14ac:dyDescent="0.3">
      <c r="G764" s="1"/>
      <c r="I764" s="1"/>
      <c r="K764" s="1"/>
      <c r="L764" s="1"/>
    </row>
    <row r="765" spans="7:12" ht="15.75" customHeight="1" x14ac:dyDescent="0.3">
      <c r="G765" s="1"/>
      <c r="I765" s="1"/>
      <c r="K765" s="1"/>
      <c r="L765" s="1"/>
    </row>
    <row r="766" spans="7:12" ht="15.75" customHeight="1" x14ac:dyDescent="0.3">
      <c r="G766" s="1"/>
      <c r="I766" s="1"/>
      <c r="K766" s="1"/>
      <c r="L766" s="1"/>
    </row>
    <row r="767" spans="7:12" ht="15.75" customHeight="1" x14ac:dyDescent="0.3">
      <c r="G767" s="1"/>
      <c r="I767" s="1"/>
      <c r="K767" s="1"/>
      <c r="L767" s="1"/>
    </row>
    <row r="768" spans="7:12" ht="15.75" customHeight="1" x14ac:dyDescent="0.3">
      <c r="G768" s="1"/>
      <c r="I768" s="1"/>
      <c r="K768" s="1"/>
      <c r="L768" s="1"/>
    </row>
    <row r="769" spans="7:12" ht="15.75" customHeight="1" x14ac:dyDescent="0.3">
      <c r="G769" s="1"/>
      <c r="I769" s="1"/>
      <c r="K769" s="1"/>
      <c r="L769" s="1"/>
    </row>
    <row r="770" spans="7:12" ht="15.75" customHeight="1" x14ac:dyDescent="0.3">
      <c r="G770" s="1"/>
      <c r="I770" s="1"/>
      <c r="K770" s="1"/>
      <c r="L770" s="1"/>
    </row>
    <row r="771" spans="7:12" ht="15.75" customHeight="1" x14ac:dyDescent="0.3">
      <c r="G771" s="1"/>
      <c r="I771" s="1"/>
      <c r="K771" s="1"/>
      <c r="L771" s="1"/>
    </row>
    <row r="772" spans="7:12" ht="15.75" customHeight="1" x14ac:dyDescent="0.3">
      <c r="G772" s="1"/>
      <c r="I772" s="1"/>
      <c r="K772" s="1"/>
      <c r="L772" s="1"/>
    </row>
    <row r="773" spans="7:12" ht="15.75" customHeight="1" x14ac:dyDescent="0.3">
      <c r="G773" s="1"/>
      <c r="I773" s="1"/>
      <c r="K773" s="1"/>
      <c r="L773" s="1"/>
    </row>
    <row r="774" spans="7:12" ht="15.75" customHeight="1" x14ac:dyDescent="0.3">
      <c r="G774" s="1"/>
      <c r="I774" s="1"/>
      <c r="K774" s="1"/>
      <c r="L774" s="1"/>
    </row>
    <row r="775" spans="7:12" ht="15.75" customHeight="1" x14ac:dyDescent="0.3">
      <c r="G775" s="1"/>
      <c r="I775" s="1"/>
      <c r="K775" s="1"/>
      <c r="L775" s="1"/>
    </row>
    <row r="776" spans="7:12" ht="15.75" customHeight="1" x14ac:dyDescent="0.3">
      <c r="G776" s="1"/>
      <c r="I776" s="1"/>
      <c r="K776" s="1"/>
      <c r="L776" s="1"/>
    </row>
    <row r="777" spans="7:12" ht="15.75" customHeight="1" x14ac:dyDescent="0.3">
      <c r="G777" s="1"/>
      <c r="I777" s="1"/>
      <c r="K777" s="1"/>
      <c r="L777" s="1"/>
    </row>
    <row r="778" spans="7:12" ht="15.75" customHeight="1" x14ac:dyDescent="0.3">
      <c r="G778" s="1"/>
      <c r="I778" s="1"/>
      <c r="K778" s="1"/>
      <c r="L778" s="1"/>
    </row>
    <row r="779" spans="7:12" ht="15.75" customHeight="1" x14ac:dyDescent="0.3">
      <c r="G779" s="1"/>
      <c r="I779" s="1"/>
      <c r="K779" s="1"/>
      <c r="L779" s="1"/>
    </row>
    <row r="780" spans="7:12" ht="15.75" customHeight="1" x14ac:dyDescent="0.3">
      <c r="G780" s="1"/>
      <c r="I780" s="1"/>
      <c r="K780" s="1"/>
      <c r="L780" s="1"/>
    </row>
    <row r="781" spans="7:12" ht="15.75" customHeight="1" x14ac:dyDescent="0.3">
      <c r="G781" s="1"/>
      <c r="I781" s="1"/>
      <c r="K781" s="1"/>
      <c r="L781" s="1"/>
    </row>
    <row r="782" spans="7:12" ht="15.75" customHeight="1" x14ac:dyDescent="0.3">
      <c r="G782" s="1"/>
      <c r="I782" s="1"/>
      <c r="K782" s="1"/>
      <c r="L782" s="1"/>
    </row>
    <row r="783" spans="7:12" ht="15.75" customHeight="1" x14ac:dyDescent="0.3">
      <c r="G783" s="1"/>
      <c r="I783" s="1"/>
      <c r="K783" s="1"/>
      <c r="L783" s="1"/>
    </row>
    <row r="784" spans="7:12" ht="15.75" customHeight="1" x14ac:dyDescent="0.3">
      <c r="G784" s="1"/>
      <c r="I784" s="1"/>
      <c r="K784" s="1"/>
      <c r="L784" s="1"/>
    </row>
    <row r="785" spans="7:12" ht="15.75" customHeight="1" x14ac:dyDescent="0.3">
      <c r="G785" s="1"/>
      <c r="I785" s="1"/>
      <c r="K785" s="1"/>
      <c r="L785" s="1"/>
    </row>
    <row r="786" spans="7:12" ht="15.75" customHeight="1" x14ac:dyDescent="0.3">
      <c r="G786" s="1"/>
      <c r="I786" s="1"/>
      <c r="K786" s="1"/>
      <c r="L786" s="1"/>
    </row>
    <row r="787" spans="7:12" ht="15.75" customHeight="1" x14ac:dyDescent="0.3">
      <c r="G787" s="1"/>
      <c r="I787" s="1"/>
      <c r="K787" s="1"/>
      <c r="L787" s="1"/>
    </row>
    <row r="788" spans="7:12" ht="15.75" customHeight="1" x14ac:dyDescent="0.3">
      <c r="G788" s="1"/>
      <c r="I788" s="1"/>
      <c r="K788" s="1"/>
      <c r="L788" s="1"/>
    </row>
    <row r="789" spans="7:12" ht="15.75" customHeight="1" x14ac:dyDescent="0.3">
      <c r="G789" s="1"/>
      <c r="I789" s="1"/>
      <c r="K789" s="1"/>
      <c r="L789" s="1"/>
    </row>
    <row r="790" spans="7:12" ht="15.75" customHeight="1" x14ac:dyDescent="0.3">
      <c r="G790" s="1"/>
      <c r="I790" s="1"/>
      <c r="K790" s="1"/>
      <c r="L790" s="1"/>
    </row>
    <row r="791" spans="7:12" ht="15.75" customHeight="1" x14ac:dyDescent="0.3">
      <c r="G791" s="1"/>
      <c r="I791" s="1"/>
      <c r="K791" s="1"/>
      <c r="L791" s="1"/>
    </row>
    <row r="792" spans="7:12" ht="15.75" customHeight="1" x14ac:dyDescent="0.3">
      <c r="G792" s="1"/>
      <c r="I792" s="1"/>
      <c r="K792" s="1"/>
      <c r="L792" s="1"/>
    </row>
    <row r="793" spans="7:12" ht="15.75" customHeight="1" x14ac:dyDescent="0.3">
      <c r="G793" s="1"/>
      <c r="I793" s="1"/>
      <c r="K793" s="1"/>
      <c r="L793" s="1"/>
    </row>
    <row r="794" spans="7:12" ht="15.75" customHeight="1" x14ac:dyDescent="0.3">
      <c r="G794" s="1"/>
      <c r="I794" s="1"/>
      <c r="K794" s="1"/>
      <c r="L794" s="1"/>
    </row>
    <row r="795" spans="7:12" ht="15.75" customHeight="1" x14ac:dyDescent="0.3">
      <c r="G795" s="1"/>
      <c r="I795" s="1"/>
      <c r="K795" s="1"/>
      <c r="L795" s="1"/>
    </row>
    <row r="796" spans="7:12" ht="15.75" customHeight="1" x14ac:dyDescent="0.3">
      <c r="G796" s="1"/>
      <c r="I796" s="1"/>
      <c r="K796" s="1"/>
      <c r="L796" s="1"/>
    </row>
    <row r="797" spans="7:12" ht="15.75" customHeight="1" x14ac:dyDescent="0.3">
      <c r="G797" s="1"/>
      <c r="I797" s="1"/>
      <c r="K797" s="1"/>
      <c r="L797" s="1"/>
    </row>
    <row r="798" spans="7:12" ht="15.75" customHeight="1" x14ac:dyDescent="0.3">
      <c r="G798" s="1"/>
      <c r="I798" s="1"/>
      <c r="K798" s="1"/>
      <c r="L798" s="1"/>
    </row>
    <row r="799" spans="7:12" ht="15.75" customHeight="1" x14ac:dyDescent="0.3">
      <c r="G799" s="1"/>
      <c r="I799" s="1"/>
      <c r="K799" s="1"/>
      <c r="L799" s="1"/>
    </row>
    <row r="800" spans="7:12" ht="15.75" customHeight="1" x14ac:dyDescent="0.3">
      <c r="G800" s="1"/>
      <c r="I800" s="1"/>
      <c r="K800" s="1"/>
      <c r="L800" s="1"/>
    </row>
    <row r="801" spans="7:12" ht="15.75" customHeight="1" x14ac:dyDescent="0.3">
      <c r="G801" s="1"/>
      <c r="I801" s="1"/>
      <c r="K801" s="1"/>
      <c r="L801" s="1"/>
    </row>
    <row r="802" spans="7:12" ht="15.75" customHeight="1" x14ac:dyDescent="0.3">
      <c r="G802" s="1"/>
      <c r="I802" s="1"/>
      <c r="K802" s="1"/>
      <c r="L802" s="1"/>
    </row>
    <row r="803" spans="7:12" ht="15.75" customHeight="1" x14ac:dyDescent="0.3">
      <c r="G803" s="1"/>
      <c r="I803" s="1"/>
      <c r="K803" s="1"/>
      <c r="L803" s="1"/>
    </row>
    <row r="804" spans="7:12" ht="15.75" customHeight="1" x14ac:dyDescent="0.3">
      <c r="G804" s="1"/>
      <c r="I804" s="1"/>
      <c r="K804" s="1"/>
      <c r="L804" s="1"/>
    </row>
    <row r="805" spans="7:12" ht="15.75" customHeight="1" x14ac:dyDescent="0.3">
      <c r="G805" s="1"/>
      <c r="I805" s="1"/>
      <c r="K805" s="1"/>
      <c r="L805" s="1"/>
    </row>
    <row r="806" spans="7:12" ht="15.75" customHeight="1" x14ac:dyDescent="0.3">
      <c r="G806" s="1"/>
      <c r="I806" s="1"/>
      <c r="K806" s="1"/>
      <c r="L806" s="1"/>
    </row>
    <row r="807" spans="7:12" ht="15.75" customHeight="1" x14ac:dyDescent="0.3">
      <c r="G807" s="1"/>
      <c r="I807" s="1"/>
      <c r="K807" s="1"/>
      <c r="L807" s="1"/>
    </row>
    <row r="808" spans="7:12" ht="15.75" customHeight="1" x14ac:dyDescent="0.3">
      <c r="G808" s="1"/>
      <c r="I808" s="1"/>
      <c r="K808" s="1"/>
      <c r="L808" s="1"/>
    </row>
    <row r="809" spans="7:12" ht="15.75" customHeight="1" x14ac:dyDescent="0.3">
      <c r="G809" s="1"/>
      <c r="I809" s="1"/>
      <c r="K809" s="1"/>
      <c r="L809" s="1"/>
    </row>
    <row r="810" spans="7:12" ht="15.75" customHeight="1" x14ac:dyDescent="0.3">
      <c r="G810" s="1"/>
      <c r="I810" s="1"/>
      <c r="K810" s="1"/>
      <c r="L810" s="1"/>
    </row>
    <row r="811" spans="7:12" ht="15.75" customHeight="1" x14ac:dyDescent="0.3">
      <c r="G811" s="1"/>
      <c r="I811" s="1"/>
      <c r="K811" s="1"/>
      <c r="L811" s="1"/>
    </row>
    <row r="812" spans="7:12" ht="15.75" customHeight="1" x14ac:dyDescent="0.3">
      <c r="G812" s="1"/>
      <c r="I812" s="1"/>
      <c r="K812" s="1"/>
      <c r="L812" s="1"/>
    </row>
    <row r="813" spans="7:12" ht="15.75" customHeight="1" x14ac:dyDescent="0.3">
      <c r="G813" s="1"/>
      <c r="I813" s="1"/>
      <c r="K813" s="1"/>
      <c r="L813" s="1"/>
    </row>
    <row r="814" spans="7:12" ht="15.75" customHeight="1" x14ac:dyDescent="0.3">
      <c r="G814" s="1"/>
      <c r="I814" s="1"/>
      <c r="K814" s="1"/>
      <c r="L814" s="1"/>
    </row>
    <row r="815" spans="7:12" ht="15.75" customHeight="1" x14ac:dyDescent="0.3">
      <c r="G815" s="1"/>
      <c r="I815" s="1"/>
      <c r="K815" s="1"/>
      <c r="L815" s="1"/>
    </row>
    <row r="816" spans="7:12" ht="15.75" customHeight="1" x14ac:dyDescent="0.3">
      <c r="G816" s="1"/>
      <c r="I816" s="1"/>
      <c r="K816" s="1"/>
      <c r="L816" s="1"/>
    </row>
    <row r="817" spans="7:12" ht="15.75" customHeight="1" x14ac:dyDescent="0.3">
      <c r="G817" s="1"/>
      <c r="I817" s="1"/>
      <c r="K817" s="1"/>
      <c r="L817" s="1"/>
    </row>
    <row r="818" spans="7:12" ht="15.75" customHeight="1" x14ac:dyDescent="0.3">
      <c r="G818" s="1"/>
      <c r="I818" s="1"/>
      <c r="K818" s="1"/>
      <c r="L818" s="1"/>
    </row>
    <row r="819" spans="7:12" ht="15.75" customHeight="1" x14ac:dyDescent="0.3">
      <c r="G819" s="1"/>
      <c r="I819" s="1"/>
      <c r="K819" s="1"/>
      <c r="L819" s="1"/>
    </row>
    <row r="820" spans="7:12" ht="15.75" customHeight="1" x14ac:dyDescent="0.3">
      <c r="G820" s="1"/>
      <c r="I820" s="1"/>
      <c r="K820" s="1"/>
      <c r="L820" s="1"/>
    </row>
    <row r="821" spans="7:12" ht="15.75" customHeight="1" x14ac:dyDescent="0.3">
      <c r="G821" s="1"/>
      <c r="I821" s="1"/>
      <c r="K821" s="1"/>
      <c r="L821" s="1"/>
    </row>
    <row r="822" spans="7:12" ht="15.75" customHeight="1" x14ac:dyDescent="0.3">
      <c r="G822" s="1"/>
      <c r="I822" s="1"/>
      <c r="K822" s="1"/>
      <c r="L822" s="1"/>
    </row>
    <row r="823" spans="7:12" ht="15.75" customHeight="1" x14ac:dyDescent="0.3">
      <c r="G823" s="1"/>
      <c r="I823" s="1"/>
      <c r="K823" s="1"/>
      <c r="L823" s="1"/>
    </row>
    <row r="824" spans="7:12" ht="15.75" customHeight="1" x14ac:dyDescent="0.3">
      <c r="G824" s="1"/>
      <c r="I824" s="1"/>
      <c r="K824" s="1"/>
      <c r="L824" s="1"/>
    </row>
    <row r="825" spans="7:12" ht="15.75" customHeight="1" x14ac:dyDescent="0.3">
      <c r="G825" s="1"/>
      <c r="I825" s="1"/>
      <c r="K825" s="1"/>
      <c r="L825" s="1"/>
    </row>
    <row r="826" spans="7:12" ht="15.75" customHeight="1" x14ac:dyDescent="0.3">
      <c r="G826" s="1"/>
      <c r="I826" s="1"/>
      <c r="K826" s="1"/>
      <c r="L826" s="1"/>
    </row>
    <row r="827" spans="7:12" ht="15.75" customHeight="1" x14ac:dyDescent="0.3">
      <c r="G827" s="1"/>
      <c r="I827" s="1"/>
      <c r="K827" s="1"/>
      <c r="L827" s="1"/>
    </row>
    <row r="828" spans="7:12" ht="15.75" customHeight="1" x14ac:dyDescent="0.3">
      <c r="G828" s="1"/>
      <c r="I828" s="1"/>
      <c r="K828" s="1"/>
      <c r="L828" s="1"/>
    </row>
    <row r="829" spans="7:12" ht="15.75" customHeight="1" x14ac:dyDescent="0.3">
      <c r="G829" s="1"/>
      <c r="I829" s="1"/>
      <c r="K829" s="1"/>
      <c r="L829" s="1"/>
    </row>
    <row r="830" spans="7:12" ht="15.75" customHeight="1" x14ac:dyDescent="0.3">
      <c r="G830" s="1"/>
      <c r="I830" s="1"/>
      <c r="K830" s="1"/>
      <c r="L830" s="1"/>
    </row>
    <row r="831" spans="7:12" ht="15.75" customHeight="1" x14ac:dyDescent="0.3">
      <c r="G831" s="1"/>
      <c r="I831" s="1"/>
      <c r="K831" s="1"/>
      <c r="L831" s="1"/>
    </row>
    <row r="832" spans="7:12" ht="15.75" customHeight="1" x14ac:dyDescent="0.3">
      <c r="G832" s="1"/>
      <c r="I832" s="1"/>
      <c r="K832" s="1"/>
      <c r="L832" s="1"/>
    </row>
    <row r="833" spans="7:12" ht="15.75" customHeight="1" x14ac:dyDescent="0.3">
      <c r="G833" s="1"/>
      <c r="I833" s="1"/>
      <c r="K833" s="1"/>
      <c r="L833" s="1"/>
    </row>
    <row r="834" spans="7:12" ht="15.75" customHeight="1" x14ac:dyDescent="0.3">
      <c r="G834" s="1"/>
      <c r="I834" s="1"/>
      <c r="K834" s="1"/>
      <c r="L834" s="1"/>
    </row>
    <row r="835" spans="7:12" ht="15.75" customHeight="1" x14ac:dyDescent="0.3">
      <c r="G835" s="1"/>
      <c r="I835" s="1"/>
      <c r="K835" s="1"/>
      <c r="L835" s="1"/>
    </row>
    <row r="836" spans="7:12" ht="15.75" customHeight="1" x14ac:dyDescent="0.3">
      <c r="G836" s="1"/>
      <c r="I836" s="1"/>
      <c r="K836" s="1"/>
      <c r="L836" s="1"/>
    </row>
    <row r="837" spans="7:12" ht="15.75" customHeight="1" x14ac:dyDescent="0.3">
      <c r="G837" s="1"/>
      <c r="I837" s="1"/>
      <c r="K837" s="1"/>
      <c r="L837" s="1"/>
    </row>
    <row r="838" spans="7:12" ht="15.75" customHeight="1" x14ac:dyDescent="0.3">
      <c r="G838" s="1"/>
      <c r="I838" s="1"/>
      <c r="K838" s="1"/>
      <c r="L838" s="1"/>
    </row>
    <row r="839" spans="7:12" ht="15.75" customHeight="1" x14ac:dyDescent="0.3">
      <c r="G839" s="1"/>
      <c r="I839" s="1"/>
      <c r="K839" s="1"/>
      <c r="L839" s="1"/>
    </row>
    <row r="840" spans="7:12" ht="15.75" customHeight="1" x14ac:dyDescent="0.3">
      <c r="G840" s="1"/>
      <c r="I840" s="1"/>
      <c r="K840" s="1"/>
      <c r="L840" s="1"/>
    </row>
    <row r="841" spans="7:12" ht="15.75" customHeight="1" x14ac:dyDescent="0.3">
      <c r="G841" s="1"/>
      <c r="I841" s="1"/>
      <c r="K841" s="1"/>
      <c r="L841" s="1"/>
    </row>
    <row r="842" spans="7:12" ht="15.75" customHeight="1" x14ac:dyDescent="0.3">
      <c r="G842" s="1"/>
      <c r="I842" s="1"/>
      <c r="K842" s="1"/>
      <c r="L842" s="1"/>
    </row>
    <row r="843" spans="7:12" ht="15.75" customHeight="1" x14ac:dyDescent="0.3">
      <c r="G843" s="1"/>
      <c r="I843" s="1"/>
      <c r="K843" s="1"/>
      <c r="L843" s="1"/>
    </row>
    <row r="844" spans="7:12" ht="15.75" customHeight="1" x14ac:dyDescent="0.3">
      <c r="G844" s="1"/>
      <c r="I844" s="1"/>
      <c r="K844" s="1"/>
      <c r="L844" s="1"/>
    </row>
    <row r="845" spans="7:12" ht="15.75" customHeight="1" x14ac:dyDescent="0.3">
      <c r="G845" s="1"/>
      <c r="I845" s="1"/>
      <c r="K845" s="1"/>
      <c r="L845" s="1"/>
    </row>
    <row r="846" spans="7:12" ht="15.75" customHeight="1" x14ac:dyDescent="0.3">
      <c r="G846" s="1"/>
      <c r="I846" s="1"/>
      <c r="K846" s="1"/>
      <c r="L846" s="1"/>
    </row>
    <row r="847" spans="7:12" ht="15.75" customHeight="1" x14ac:dyDescent="0.3">
      <c r="G847" s="1"/>
      <c r="I847" s="1"/>
      <c r="K847" s="1"/>
      <c r="L847" s="1"/>
    </row>
    <row r="848" spans="7:12" ht="15.75" customHeight="1" x14ac:dyDescent="0.3">
      <c r="G848" s="1"/>
      <c r="I848" s="1"/>
      <c r="K848" s="1"/>
      <c r="L848" s="1"/>
    </row>
    <row r="849" spans="7:12" ht="15.75" customHeight="1" x14ac:dyDescent="0.3">
      <c r="G849" s="1"/>
      <c r="I849" s="1"/>
      <c r="K849" s="1"/>
      <c r="L849" s="1"/>
    </row>
    <row r="850" spans="7:12" ht="15.75" customHeight="1" x14ac:dyDescent="0.3">
      <c r="G850" s="1"/>
      <c r="I850" s="1"/>
      <c r="K850" s="1"/>
      <c r="L850" s="1"/>
    </row>
    <row r="851" spans="7:12" ht="15.75" customHeight="1" x14ac:dyDescent="0.3">
      <c r="G851" s="1"/>
      <c r="I851" s="1"/>
      <c r="K851" s="1"/>
      <c r="L851" s="1"/>
    </row>
    <row r="852" spans="7:12" ht="15.75" customHeight="1" x14ac:dyDescent="0.3">
      <c r="G852" s="1"/>
      <c r="I852" s="1"/>
      <c r="K852" s="1"/>
      <c r="L852" s="1"/>
    </row>
    <row r="853" spans="7:12" ht="15.75" customHeight="1" x14ac:dyDescent="0.3">
      <c r="G853" s="1"/>
      <c r="I853" s="1"/>
      <c r="K853" s="1"/>
      <c r="L853" s="1"/>
    </row>
    <row r="854" spans="7:12" ht="15.75" customHeight="1" x14ac:dyDescent="0.3">
      <c r="G854" s="1"/>
      <c r="I854" s="1"/>
      <c r="K854" s="1"/>
      <c r="L854" s="1"/>
    </row>
    <row r="855" spans="7:12" ht="15.75" customHeight="1" x14ac:dyDescent="0.3">
      <c r="G855" s="1"/>
      <c r="I855" s="1"/>
      <c r="K855" s="1"/>
      <c r="L855" s="1"/>
    </row>
    <row r="856" spans="7:12" ht="15.75" customHeight="1" x14ac:dyDescent="0.3">
      <c r="G856" s="1"/>
      <c r="I856" s="1"/>
      <c r="K856" s="1"/>
      <c r="L856" s="1"/>
    </row>
    <row r="857" spans="7:12" ht="15.75" customHeight="1" x14ac:dyDescent="0.3">
      <c r="G857" s="1"/>
      <c r="I857" s="1"/>
      <c r="K857" s="1"/>
      <c r="L857" s="1"/>
    </row>
    <row r="858" spans="7:12" ht="15.75" customHeight="1" x14ac:dyDescent="0.3">
      <c r="G858" s="1"/>
      <c r="I858" s="1"/>
      <c r="K858" s="1"/>
      <c r="L858" s="1"/>
    </row>
    <row r="859" spans="7:12" ht="15.75" customHeight="1" x14ac:dyDescent="0.3">
      <c r="G859" s="1"/>
      <c r="I859" s="1"/>
      <c r="K859" s="1"/>
      <c r="L859" s="1"/>
    </row>
    <row r="860" spans="7:12" ht="15.75" customHeight="1" x14ac:dyDescent="0.3">
      <c r="G860" s="1"/>
      <c r="I860" s="1"/>
      <c r="K860" s="1"/>
      <c r="L860" s="1"/>
    </row>
    <row r="861" spans="7:12" ht="15.75" customHeight="1" x14ac:dyDescent="0.3">
      <c r="G861" s="1"/>
      <c r="I861" s="1"/>
      <c r="K861" s="1"/>
      <c r="L861" s="1"/>
    </row>
    <row r="862" spans="7:12" ht="15.75" customHeight="1" x14ac:dyDescent="0.3">
      <c r="G862" s="1"/>
      <c r="I862" s="1"/>
      <c r="K862" s="1"/>
      <c r="L862" s="1"/>
    </row>
    <row r="863" spans="7:12" ht="15.75" customHeight="1" x14ac:dyDescent="0.3">
      <c r="G863" s="1"/>
      <c r="I863" s="1"/>
      <c r="K863" s="1"/>
      <c r="L863" s="1"/>
    </row>
    <row r="864" spans="7:12" ht="15.75" customHeight="1" x14ac:dyDescent="0.3">
      <c r="G864" s="1"/>
      <c r="I864" s="1"/>
      <c r="K864" s="1"/>
      <c r="L864" s="1"/>
    </row>
    <row r="865" spans="7:12" ht="15.75" customHeight="1" x14ac:dyDescent="0.3">
      <c r="G865" s="1"/>
      <c r="I865" s="1"/>
      <c r="K865" s="1"/>
      <c r="L865" s="1"/>
    </row>
    <row r="866" spans="7:12" ht="15.75" customHeight="1" x14ac:dyDescent="0.3">
      <c r="G866" s="1"/>
      <c r="I866" s="1"/>
      <c r="K866" s="1"/>
      <c r="L866" s="1"/>
    </row>
    <row r="867" spans="7:12" ht="15.75" customHeight="1" x14ac:dyDescent="0.3">
      <c r="G867" s="1"/>
      <c r="I867" s="1"/>
      <c r="K867" s="1"/>
      <c r="L867" s="1"/>
    </row>
    <row r="868" spans="7:12" ht="15.75" customHeight="1" x14ac:dyDescent="0.3">
      <c r="G868" s="1"/>
      <c r="I868" s="1"/>
      <c r="K868" s="1"/>
      <c r="L868" s="1"/>
    </row>
    <row r="869" spans="7:12" ht="15.75" customHeight="1" x14ac:dyDescent="0.3">
      <c r="G869" s="1"/>
      <c r="I869" s="1"/>
      <c r="K869" s="1"/>
      <c r="L869" s="1"/>
    </row>
    <row r="870" spans="7:12" ht="15.75" customHeight="1" x14ac:dyDescent="0.3">
      <c r="G870" s="1"/>
      <c r="I870" s="1"/>
      <c r="K870" s="1"/>
      <c r="L870" s="1"/>
    </row>
    <row r="871" spans="7:12" ht="15.75" customHeight="1" x14ac:dyDescent="0.3">
      <c r="G871" s="1"/>
      <c r="I871" s="1"/>
      <c r="K871" s="1"/>
      <c r="L871" s="1"/>
    </row>
    <row r="872" spans="7:12" ht="15.75" customHeight="1" x14ac:dyDescent="0.3">
      <c r="G872" s="1"/>
      <c r="I872" s="1"/>
      <c r="K872" s="1"/>
      <c r="L872" s="1"/>
    </row>
    <row r="873" spans="7:12" ht="15.75" customHeight="1" x14ac:dyDescent="0.3">
      <c r="G873" s="1"/>
      <c r="I873" s="1"/>
      <c r="K873" s="1"/>
      <c r="L873" s="1"/>
    </row>
    <row r="874" spans="7:12" ht="15.75" customHeight="1" x14ac:dyDescent="0.3">
      <c r="G874" s="1"/>
      <c r="I874" s="1"/>
      <c r="K874" s="1"/>
      <c r="L874" s="1"/>
    </row>
    <row r="875" spans="7:12" ht="15.75" customHeight="1" x14ac:dyDescent="0.3">
      <c r="G875" s="1"/>
      <c r="I875" s="1"/>
      <c r="K875" s="1"/>
      <c r="L875" s="1"/>
    </row>
    <row r="876" spans="7:12" ht="15.75" customHeight="1" x14ac:dyDescent="0.3">
      <c r="G876" s="1"/>
      <c r="I876" s="1"/>
      <c r="K876" s="1"/>
      <c r="L876" s="1"/>
    </row>
    <row r="877" spans="7:12" ht="15.75" customHeight="1" x14ac:dyDescent="0.3">
      <c r="G877" s="1"/>
      <c r="I877" s="1"/>
      <c r="K877" s="1"/>
      <c r="L877" s="1"/>
    </row>
    <row r="878" spans="7:12" ht="15.75" customHeight="1" x14ac:dyDescent="0.3">
      <c r="G878" s="1"/>
      <c r="I878" s="1"/>
      <c r="K878" s="1"/>
      <c r="L878" s="1"/>
    </row>
    <row r="879" spans="7:12" ht="15.75" customHeight="1" x14ac:dyDescent="0.3">
      <c r="G879" s="1"/>
      <c r="I879" s="1"/>
      <c r="K879" s="1"/>
      <c r="L879" s="1"/>
    </row>
    <row r="880" spans="7:12" ht="15.75" customHeight="1" x14ac:dyDescent="0.3">
      <c r="G880" s="1"/>
      <c r="I880" s="1"/>
      <c r="K880" s="1"/>
      <c r="L880" s="1"/>
    </row>
    <row r="881" spans="7:12" ht="15.75" customHeight="1" x14ac:dyDescent="0.3">
      <c r="G881" s="1"/>
      <c r="I881" s="1"/>
      <c r="K881" s="1"/>
      <c r="L881" s="1"/>
    </row>
    <row r="882" spans="7:12" ht="15.75" customHeight="1" x14ac:dyDescent="0.3">
      <c r="G882" s="1"/>
      <c r="I882" s="1"/>
      <c r="K882" s="1"/>
      <c r="L882" s="1"/>
    </row>
    <row r="883" spans="7:12" ht="15.75" customHeight="1" x14ac:dyDescent="0.3">
      <c r="G883" s="1"/>
      <c r="I883" s="1"/>
      <c r="K883" s="1"/>
      <c r="L883" s="1"/>
    </row>
    <row r="884" spans="7:12" ht="15.75" customHeight="1" x14ac:dyDescent="0.3">
      <c r="G884" s="1"/>
      <c r="I884" s="1"/>
      <c r="K884" s="1"/>
      <c r="L884" s="1"/>
    </row>
    <row r="885" spans="7:12" ht="15.75" customHeight="1" x14ac:dyDescent="0.3">
      <c r="G885" s="1"/>
      <c r="I885" s="1"/>
      <c r="K885" s="1"/>
      <c r="L885" s="1"/>
    </row>
    <row r="886" spans="7:12" ht="15.75" customHeight="1" x14ac:dyDescent="0.3">
      <c r="G886" s="1"/>
      <c r="I886" s="1"/>
      <c r="K886" s="1"/>
      <c r="L886" s="1"/>
    </row>
    <row r="887" spans="7:12" ht="15.75" customHeight="1" x14ac:dyDescent="0.3">
      <c r="G887" s="1"/>
      <c r="I887" s="1"/>
      <c r="K887" s="1"/>
      <c r="L887" s="1"/>
    </row>
    <row r="888" spans="7:12" ht="15.75" customHeight="1" x14ac:dyDescent="0.3">
      <c r="G888" s="1"/>
      <c r="I888" s="1"/>
      <c r="K888" s="1"/>
      <c r="L888" s="1"/>
    </row>
    <row r="889" spans="7:12" ht="15.75" customHeight="1" x14ac:dyDescent="0.3">
      <c r="G889" s="1"/>
      <c r="I889" s="1"/>
      <c r="K889" s="1"/>
      <c r="L889" s="1"/>
    </row>
    <row r="890" spans="7:12" ht="15.75" customHeight="1" x14ac:dyDescent="0.3">
      <c r="G890" s="1"/>
      <c r="I890" s="1"/>
      <c r="K890" s="1"/>
      <c r="L890" s="1"/>
    </row>
    <row r="891" spans="7:12" ht="15.75" customHeight="1" x14ac:dyDescent="0.3">
      <c r="G891" s="1"/>
      <c r="I891" s="1"/>
      <c r="K891" s="1"/>
      <c r="L891" s="1"/>
    </row>
    <row r="892" spans="7:12" ht="15.75" customHeight="1" x14ac:dyDescent="0.3">
      <c r="G892" s="1"/>
      <c r="I892" s="1"/>
      <c r="K892" s="1"/>
      <c r="L892" s="1"/>
    </row>
    <row r="893" spans="7:12" ht="15.75" customHeight="1" x14ac:dyDescent="0.3">
      <c r="G893" s="1"/>
      <c r="I893" s="1"/>
      <c r="K893" s="1"/>
      <c r="L893" s="1"/>
    </row>
    <row r="894" spans="7:12" ht="15.75" customHeight="1" x14ac:dyDescent="0.3">
      <c r="G894" s="1"/>
      <c r="I894" s="1"/>
      <c r="K894" s="1"/>
      <c r="L894" s="1"/>
    </row>
    <row r="895" spans="7:12" ht="15.75" customHeight="1" x14ac:dyDescent="0.3">
      <c r="G895" s="1"/>
      <c r="I895" s="1"/>
      <c r="K895" s="1"/>
      <c r="L895" s="1"/>
    </row>
    <row r="896" spans="7:12" ht="15.75" customHeight="1" x14ac:dyDescent="0.3">
      <c r="G896" s="1"/>
      <c r="I896" s="1"/>
      <c r="K896" s="1"/>
      <c r="L896" s="1"/>
    </row>
    <row r="897" spans="7:12" ht="15.75" customHeight="1" x14ac:dyDescent="0.3">
      <c r="G897" s="1"/>
      <c r="I897" s="1"/>
      <c r="K897" s="1"/>
      <c r="L897" s="1"/>
    </row>
    <row r="898" spans="7:12" ht="15.75" customHeight="1" x14ac:dyDescent="0.3">
      <c r="G898" s="1"/>
      <c r="I898" s="1"/>
      <c r="K898" s="1"/>
      <c r="L898" s="1"/>
    </row>
    <row r="899" spans="7:12" ht="15.75" customHeight="1" x14ac:dyDescent="0.3">
      <c r="G899" s="1"/>
      <c r="I899" s="1"/>
      <c r="K899" s="1"/>
      <c r="L899" s="1"/>
    </row>
    <row r="900" spans="7:12" ht="15.75" customHeight="1" x14ac:dyDescent="0.3">
      <c r="G900" s="1"/>
      <c r="I900" s="1"/>
      <c r="K900" s="1"/>
      <c r="L900" s="1"/>
    </row>
    <row r="901" spans="7:12" ht="15.75" customHeight="1" x14ac:dyDescent="0.3">
      <c r="G901" s="1"/>
      <c r="I901" s="1"/>
      <c r="K901" s="1"/>
      <c r="L901" s="1"/>
    </row>
    <row r="902" spans="7:12" ht="15.75" customHeight="1" x14ac:dyDescent="0.3">
      <c r="G902" s="1"/>
      <c r="I902" s="1"/>
      <c r="K902" s="1"/>
      <c r="L902" s="1"/>
    </row>
    <row r="903" spans="7:12" ht="15.75" customHeight="1" x14ac:dyDescent="0.3">
      <c r="G903" s="1"/>
      <c r="I903" s="1"/>
      <c r="K903" s="1"/>
      <c r="L903" s="1"/>
    </row>
    <row r="904" spans="7:12" ht="15.75" customHeight="1" x14ac:dyDescent="0.3">
      <c r="G904" s="1"/>
      <c r="I904" s="1"/>
      <c r="K904" s="1"/>
      <c r="L904" s="1"/>
    </row>
    <row r="905" spans="7:12" ht="15.75" customHeight="1" x14ac:dyDescent="0.3">
      <c r="G905" s="1"/>
      <c r="I905" s="1"/>
      <c r="K905" s="1"/>
      <c r="L905" s="1"/>
    </row>
    <row r="906" spans="7:12" ht="15.75" customHeight="1" x14ac:dyDescent="0.3">
      <c r="G906" s="1"/>
      <c r="I906" s="1"/>
      <c r="K906" s="1"/>
      <c r="L906" s="1"/>
    </row>
    <row r="907" spans="7:12" ht="15.75" customHeight="1" x14ac:dyDescent="0.3">
      <c r="G907" s="1"/>
      <c r="I907" s="1"/>
      <c r="K907" s="1"/>
      <c r="L907" s="1"/>
    </row>
    <row r="908" spans="7:12" ht="15.75" customHeight="1" x14ac:dyDescent="0.3">
      <c r="G908" s="1"/>
      <c r="I908" s="1"/>
      <c r="K908" s="1"/>
      <c r="L908" s="1"/>
    </row>
    <row r="909" spans="7:12" ht="15.75" customHeight="1" x14ac:dyDescent="0.3">
      <c r="G909" s="1"/>
      <c r="I909" s="1"/>
      <c r="K909" s="1"/>
      <c r="L909" s="1"/>
    </row>
    <row r="910" spans="7:12" ht="15.75" customHeight="1" x14ac:dyDescent="0.3">
      <c r="G910" s="1"/>
      <c r="I910" s="1"/>
      <c r="K910" s="1"/>
      <c r="L910" s="1"/>
    </row>
    <row r="911" spans="7:12" ht="15.75" customHeight="1" x14ac:dyDescent="0.3">
      <c r="G911" s="1"/>
      <c r="I911" s="1"/>
      <c r="K911" s="1"/>
      <c r="L911" s="1"/>
    </row>
    <row r="912" spans="7:12" ht="15.75" customHeight="1" x14ac:dyDescent="0.3">
      <c r="G912" s="1"/>
      <c r="I912" s="1"/>
      <c r="K912" s="1"/>
      <c r="L912" s="1"/>
    </row>
    <row r="913" spans="7:12" ht="15.75" customHeight="1" x14ac:dyDescent="0.3">
      <c r="G913" s="1"/>
      <c r="I913" s="1"/>
      <c r="K913" s="1"/>
      <c r="L913" s="1"/>
    </row>
    <row r="914" spans="7:12" ht="15.75" customHeight="1" x14ac:dyDescent="0.3">
      <c r="G914" s="1"/>
      <c r="I914" s="1"/>
      <c r="K914" s="1"/>
      <c r="L914" s="1"/>
    </row>
    <row r="915" spans="7:12" ht="15.75" customHeight="1" x14ac:dyDescent="0.3">
      <c r="G915" s="1"/>
      <c r="I915" s="1"/>
      <c r="K915" s="1"/>
      <c r="L915" s="1"/>
    </row>
    <row r="916" spans="7:12" ht="15.75" customHeight="1" x14ac:dyDescent="0.3">
      <c r="G916" s="1"/>
      <c r="I916" s="1"/>
      <c r="K916" s="1"/>
      <c r="L916" s="1"/>
    </row>
    <row r="917" spans="7:12" ht="15.75" customHeight="1" x14ac:dyDescent="0.3">
      <c r="G917" s="1"/>
      <c r="I917" s="1"/>
      <c r="K917" s="1"/>
      <c r="L917" s="1"/>
    </row>
    <row r="918" spans="7:12" ht="15.75" customHeight="1" x14ac:dyDescent="0.3">
      <c r="G918" s="1"/>
      <c r="I918" s="1"/>
      <c r="K918" s="1"/>
      <c r="L918" s="1"/>
    </row>
    <row r="919" spans="7:12" ht="15.75" customHeight="1" x14ac:dyDescent="0.3">
      <c r="G919" s="1"/>
      <c r="I919" s="1"/>
      <c r="K919" s="1"/>
      <c r="L919" s="1"/>
    </row>
    <row r="920" spans="7:12" ht="15.75" customHeight="1" x14ac:dyDescent="0.3">
      <c r="G920" s="1"/>
      <c r="I920" s="1"/>
      <c r="K920" s="1"/>
      <c r="L920" s="1"/>
    </row>
    <row r="921" spans="7:12" ht="15.75" customHeight="1" x14ac:dyDescent="0.3">
      <c r="G921" s="1"/>
      <c r="I921" s="1"/>
      <c r="K921" s="1"/>
      <c r="L921" s="1"/>
    </row>
    <row r="922" spans="7:12" ht="15.75" customHeight="1" x14ac:dyDescent="0.3">
      <c r="G922" s="1"/>
      <c r="I922" s="1"/>
      <c r="K922" s="1"/>
      <c r="L922" s="1"/>
    </row>
    <row r="923" spans="7:12" ht="15.75" customHeight="1" x14ac:dyDescent="0.3">
      <c r="G923" s="1"/>
      <c r="I923" s="1"/>
      <c r="K923" s="1"/>
      <c r="L923" s="1"/>
    </row>
    <row r="924" spans="7:12" ht="15.75" customHeight="1" x14ac:dyDescent="0.3">
      <c r="G924" s="1"/>
      <c r="I924" s="1"/>
      <c r="K924" s="1"/>
      <c r="L924" s="1"/>
    </row>
    <row r="925" spans="7:12" ht="15.75" customHeight="1" x14ac:dyDescent="0.3">
      <c r="G925" s="1"/>
      <c r="I925" s="1"/>
      <c r="K925" s="1"/>
      <c r="L925" s="1"/>
    </row>
    <row r="926" spans="7:12" ht="15.75" customHeight="1" x14ac:dyDescent="0.3">
      <c r="G926" s="1"/>
      <c r="I926" s="1"/>
      <c r="K926" s="1"/>
      <c r="L926" s="1"/>
    </row>
    <row r="927" spans="7:12" ht="15.75" customHeight="1" x14ac:dyDescent="0.3">
      <c r="G927" s="1"/>
      <c r="I927" s="1"/>
      <c r="K927" s="1"/>
      <c r="L927" s="1"/>
    </row>
    <row r="928" spans="7:12" ht="15.75" customHeight="1" x14ac:dyDescent="0.3">
      <c r="G928" s="1"/>
      <c r="I928" s="1"/>
      <c r="K928" s="1"/>
      <c r="L928" s="1"/>
    </row>
    <row r="929" spans="7:12" ht="15.75" customHeight="1" x14ac:dyDescent="0.3">
      <c r="G929" s="1"/>
      <c r="I929" s="1"/>
      <c r="K929" s="1"/>
      <c r="L929" s="1"/>
    </row>
    <row r="930" spans="7:12" ht="15.75" customHeight="1" x14ac:dyDescent="0.3">
      <c r="G930" s="1"/>
      <c r="I930" s="1"/>
      <c r="K930" s="1"/>
      <c r="L930" s="1"/>
    </row>
    <row r="931" spans="7:12" ht="15.75" customHeight="1" x14ac:dyDescent="0.3">
      <c r="G931" s="1"/>
      <c r="I931" s="1"/>
      <c r="K931" s="1"/>
      <c r="L931" s="1"/>
    </row>
    <row r="932" spans="7:12" ht="15.75" customHeight="1" x14ac:dyDescent="0.3">
      <c r="G932" s="1"/>
      <c r="I932" s="1"/>
      <c r="K932" s="1"/>
      <c r="L932" s="1"/>
    </row>
    <row r="933" spans="7:12" ht="15.75" customHeight="1" x14ac:dyDescent="0.3">
      <c r="G933" s="1"/>
      <c r="I933" s="1"/>
      <c r="K933" s="1"/>
      <c r="L933" s="1"/>
    </row>
    <row r="934" spans="7:12" ht="15.75" customHeight="1" x14ac:dyDescent="0.3">
      <c r="G934" s="1"/>
      <c r="I934" s="1"/>
      <c r="K934" s="1"/>
      <c r="L934" s="1"/>
    </row>
    <row r="935" spans="7:12" ht="15.75" customHeight="1" x14ac:dyDescent="0.3">
      <c r="G935" s="1"/>
      <c r="I935" s="1"/>
      <c r="K935" s="1"/>
      <c r="L935" s="1"/>
    </row>
    <row r="936" spans="7:12" ht="15.75" customHeight="1" x14ac:dyDescent="0.3">
      <c r="G936" s="1"/>
      <c r="I936" s="1"/>
      <c r="K936" s="1"/>
      <c r="L936" s="1"/>
    </row>
    <row r="937" spans="7:12" ht="15.75" customHeight="1" x14ac:dyDescent="0.3">
      <c r="G937" s="1"/>
      <c r="I937" s="1"/>
      <c r="K937" s="1"/>
      <c r="L937" s="1"/>
    </row>
    <row r="938" spans="7:12" ht="15.75" customHeight="1" x14ac:dyDescent="0.3">
      <c r="G938" s="1"/>
      <c r="I938" s="1"/>
      <c r="K938" s="1"/>
      <c r="L938" s="1"/>
    </row>
    <row r="939" spans="7:12" ht="15.75" customHeight="1" x14ac:dyDescent="0.3">
      <c r="G939" s="1"/>
      <c r="I939" s="1"/>
      <c r="K939" s="1"/>
      <c r="L939" s="1"/>
    </row>
    <row r="940" spans="7:12" ht="15.75" customHeight="1" x14ac:dyDescent="0.3">
      <c r="G940" s="1"/>
      <c r="I940" s="1"/>
      <c r="K940" s="1"/>
      <c r="L940" s="1"/>
    </row>
    <row r="941" spans="7:12" ht="15.75" customHeight="1" x14ac:dyDescent="0.3">
      <c r="G941" s="1"/>
      <c r="I941" s="1"/>
      <c r="K941" s="1"/>
      <c r="L941" s="1"/>
    </row>
    <row r="942" spans="7:12" ht="15.75" customHeight="1" x14ac:dyDescent="0.3">
      <c r="G942" s="1"/>
      <c r="I942" s="1"/>
      <c r="K942" s="1"/>
      <c r="L942" s="1"/>
    </row>
    <row r="943" spans="7:12" ht="15.75" customHeight="1" x14ac:dyDescent="0.3">
      <c r="G943" s="1"/>
      <c r="I943" s="1"/>
      <c r="K943" s="1"/>
      <c r="L943" s="1"/>
    </row>
    <row r="944" spans="7:12" ht="15.75" customHeight="1" x14ac:dyDescent="0.3">
      <c r="G944" s="1"/>
      <c r="I944" s="1"/>
      <c r="K944" s="1"/>
      <c r="L944" s="1"/>
    </row>
    <row r="945" spans="7:12" ht="15.75" customHeight="1" x14ac:dyDescent="0.3">
      <c r="G945" s="1"/>
      <c r="I945" s="1"/>
      <c r="K945" s="1"/>
      <c r="L945" s="1"/>
    </row>
    <row r="946" spans="7:12" ht="15.75" customHeight="1" x14ac:dyDescent="0.3">
      <c r="G946" s="1"/>
      <c r="I946" s="1"/>
      <c r="K946" s="1"/>
      <c r="L946" s="1"/>
    </row>
    <row r="947" spans="7:12" ht="15.75" customHeight="1" x14ac:dyDescent="0.3">
      <c r="G947" s="1"/>
      <c r="I947" s="1"/>
      <c r="K947" s="1"/>
      <c r="L947" s="1"/>
    </row>
    <row r="948" spans="7:12" ht="15.75" customHeight="1" x14ac:dyDescent="0.3">
      <c r="G948" s="1"/>
      <c r="I948" s="1"/>
      <c r="K948" s="1"/>
      <c r="L948" s="1"/>
    </row>
    <row r="949" spans="7:12" ht="15.75" customHeight="1" x14ac:dyDescent="0.3">
      <c r="G949" s="1"/>
      <c r="I949" s="1"/>
      <c r="K949" s="1"/>
      <c r="L949" s="1"/>
    </row>
    <row r="950" spans="7:12" ht="15.75" customHeight="1" x14ac:dyDescent="0.3">
      <c r="G950" s="1"/>
      <c r="I950" s="1"/>
      <c r="K950" s="1"/>
      <c r="L950" s="1"/>
    </row>
    <row r="951" spans="7:12" ht="15.75" customHeight="1" x14ac:dyDescent="0.3">
      <c r="G951" s="1"/>
      <c r="I951" s="1"/>
      <c r="K951" s="1"/>
      <c r="L951" s="1"/>
    </row>
    <row r="952" spans="7:12" ht="15.75" customHeight="1" x14ac:dyDescent="0.3">
      <c r="G952" s="1"/>
      <c r="I952" s="1"/>
      <c r="K952" s="1"/>
      <c r="L952" s="1"/>
    </row>
    <row r="953" spans="7:12" ht="15.75" customHeight="1" x14ac:dyDescent="0.3">
      <c r="G953" s="1"/>
      <c r="I953" s="1"/>
      <c r="K953" s="1"/>
      <c r="L953" s="1"/>
    </row>
    <row r="954" spans="7:12" ht="15.75" customHeight="1" x14ac:dyDescent="0.3">
      <c r="G954" s="1"/>
      <c r="I954" s="1"/>
      <c r="K954" s="1"/>
      <c r="L954" s="1"/>
    </row>
    <row r="955" spans="7:12" ht="15.75" customHeight="1" x14ac:dyDescent="0.3">
      <c r="G955" s="1"/>
      <c r="I955" s="1"/>
      <c r="K955" s="1"/>
      <c r="L955" s="1"/>
    </row>
    <row r="956" spans="7:12" ht="15.75" customHeight="1" x14ac:dyDescent="0.3">
      <c r="G956" s="1"/>
      <c r="I956" s="1"/>
      <c r="K956" s="1"/>
      <c r="L956" s="1"/>
    </row>
    <row r="957" spans="7:12" ht="15.75" customHeight="1" x14ac:dyDescent="0.3">
      <c r="G957" s="1"/>
      <c r="I957" s="1"/>
      <c r="K957" s="1"/>
      <c r="L957" s="1"/>
    </row>
    <row r="958" spans="7:12" ht="15.75" customHeight="1" x14ac:dyDescent="0.3">
      <c r="G958" s="1"/>
      <c r="I958" s="1"/>
      <c r="K958" s="1"/>
      <c r="L958" s="1"/>
    </row>
    <row r="959" spans="7:12" ht="15.75" customHeight="1" x14ac:dyDescent="0.3">
      <c r="G959" s="1"/>
      <c r="I959" s="1"/>
      <c r="K959" s="1"/>
      <c r="L959" s="1"/>
    </row>
    <row r="960" spans="7:12" ht="15.75" customHeight="1" x14ac:dyDescent="0.3">
      <c r="G960" s="1"/>
      <c r="I960" s="1"/>
      <c r="K960" s="1"/>
      <c r="L960" s="1"/>
    </row>
    <row r="961" spans="7:12" ht="15.75" customHeight="1" x14ac:dyDescent="0.3">
      <c r="G961" s="1"/>
      <c r="I961" s="1"/>
      <c r="K961" s="1"/>
      <c r="L961" s="1"/>
    </row>
    <row r="962" spans="7:12" ht="15.75" customHeight="1" x14ac:dyDescent="0.3">
      <c r="G962" s="1"/>
      <c r="I962" s="1"/>
      <c r="K962" s="1"/>
      <c r="L962" s="1"/>
    </row>
    <row r="963" spans="7:12" ht="15.75" customHeight="1" x14ac:dyDescent="0.3">
      <c r="G963" s="1"/>
      <c r="I963" s="1"/>
      <c r="K963" s="1"/>
      <c r="L963" s="1"/>
    </row>
    <row r="964" spans="7:12" ht="15.75" customHeight="1" x14ac:dyDescent="0.3">
      <c r="G964" s="1"/>
      <c r="I964" s="1"/>
      <c r="K964" s="1"/>
      <c r="L964" s="1"/>
    </row>
    <row r="965" spans="7:12" ht="15.75" customHeight="1" x14ac:dyDescent="0.3">
      <c r="G965" s="1"/>
      <c r="I965" s="1"/>
      <c r="K965" s="1"/>
      <c r="L965" s="1"/>
    </row>
    <row r="966" spans="7:12" ht="15.75" customHeight="1" x14ac:dyDescent="0.3">
      <c r="G966" s="1"/>
      <c r="I966" s="1"/>
      <c r="K966" s="1"/>
      <c r="L966" s="1"/>
    </row>
    <row r="967" spans="7:12" ht="15.75" customHeight="1" x14ac:dyDescent="0.3">
      <c r="G967" s="1"/>
      <c r="I967" s="1"/>
      <c r="K967" s="1"/>
      <c r="L967" s="1"/>
    </row>
    <row r="968" spans="7:12" ht="15.75" customHeight="1" x14ac:dyDescent="0.3">
      <c r="G968" s="1"/>
      <c r="I968" s="1"/>
      <c r="K968" s="1"/>
      <c r="L968" s="1"/>
    </row>
    <row r="969" spans="7:12" ht="15.75" customHeight="1" x14ac:dyDescent="0.3">
      <c r="G969" s="1"/>
      <c r="I969" s="1"/>
      <c r="K969" s="1"/>
      <c r="L969" s="1"/>
    </row>
    <row r="970" spans="7:12" ht="15.75" customHeight="1" x14ac:dyDescent="0.3">
      <c r="G970" s="1"/>
      <c r="I970" s="1"/>
      <c r="K970" s="1"/>
      <c r="L970" s="1"/>
    </row>
    <row r="971" spans="7:12" ht="15.75" customHeight="1" x14ac:dyDescent="0.3">
      <c r="G971" s="1"/>
      <c r="I971" s="1"/>
      <c r="K971" s="1"/>
      <c r="L971" s="1"/>
    </row>
    <row r="972" spans="7:12" ht="15.75" customHeight="1" x14ac:dyDescent="0.3">
      <c r="G972" s="1"/>
      <c r="I972" s="1"/>
      <c r="K972" s="1"/>
      <c r="L972" s="1"/>
    </row>
    <row r="973" spans="7:12" ht="15.75" customHeight="1" x14ac:dyDescent="0.3">
      <c r="G973" s="1"/>
      <c r="I973" s="1"/>
      <c r="K973" s="1"/>
      <c r="L973" s="1"/>
    </row>
    <row r="974" spans="7:12" ht="15.75" customHeight="1" x14ac:dyDescent="0.3">
      <c r="G974" s="1"/>
      <c r="I974" s="1"/>
      <c r="K974" s="1"/>
      <c r="L974" s="1"/>
    </row>
    <row r="975" spans="7:12" ht="15.75" customHeight="1" x14ac:dyDescent="0.3">
      <c r="G975" s="1"/>
      <c r="I975" s="1"/>
      <c r="K975" s="1"/>
      <c r="L975" s="1"/>
    </row>
    <row r="976" spans="7:12" ht="15.75" customHeight="1" x14ac:dyDescent="0.3">
      <c r="G976" s="1"/>
      <c r="I976" s="1"/>
      <c r="K976" s="1"/>
      <c r="L976" s="1"/>
    </row>
    <row r="977" spans="7:12" ht="15.75" customHeight="1" x14ac:dyDescent="0.3">
      <c r="G977" s="1"/>
      <c r="I977" s="1"/>
      <c r="K977" s="1"/>
      <c r="L977" s="1"/>
    </row>
    <row r="978" spans="7:12" ht="15.75" customHeight="1" x14ac:dyDescent="0.3">
      <c r="G978" s="1"/>
      <c r="I978" s="1"/>
      <c r="K978" s="1"/>
      <c r="L978" s="1"/>
    </row>
    <row r="979" spans="7:12" ht="15.75" customHeight="1" x14ac:dyDescent="0.3">
      <c r="G979" s="1"/>
      <c r="I979" s="1"/>
      <c r="K979" s="1"/>
      <c r="L979" s="1"/>
    </row>
    <row r="980" spans="7:12" ht="15.75" customHeight="1" x14ac:dyDescent="0.3">
      <c r="G980" s="1"/>
      <c r="I980" s="1"/>
      <c r="K980" s="1"/>
      <c r="L980" s="1"/>
    </row>
    <row r="981" spans="7:12" ht="15.75" customHeight="1" x14ac:dyDescent="0.3">
      <c r="G981" s="1"/>
      <c r="I981" s="1"/>
      <c r="K981" s="1"/>
      <c r="L981" s="1"/>
    </row>
    <row r="982" spans="7:12" ht="15.75" customHeight="1" x14ac:dyDescent="0.3">
      <c r="G982" s="1"/>
      <c r="I982" s="1"/>
      <c r="K982" s="1"/>
      <c r="L982" s="1"/>
    </row>
    <row r="983" spans="7:12" ht="15.75" customHeight="1" x14ac:dyDescent="0.3">
      <c r="G983" s="1"/>
      <c r="I983" s="1"/>
      <c r="K983" s="1"/>
      <c r="L983" s="1"/>
    </row>
    <row r="984" spans="7:12" ht="15.75" customHeight="1" x14ac:dyDescent="0.3">
      <c r="G984" s="1"/>
      <c r="I984" s="1"/>
      <c r="K984" s="1"/>
      <c r="L984" s="1"/>
    </row>
    <row r="985" spans="7:12" ht="15.75" customHeight="1" x14ac:dyDescent="0.3">
      <c r="G985" s="1"/>
      <c r="I985" s="1"/>
      <c r="K985" s="1"/>
      <c r="L985" s="1"/>
    </row>
    <row r="986" spans="7:12" ht="15.75" customHeight="1" x14ac:dyDescent="0.3">
      <c r="G986" s="1"/>
      <c r="I986" s="1"/>
      <c r="K986" s="1"/>
      <c r="L986" s="1"/>
    </row>
    <row r="987" spans="7:12" ht="15.75" customHeight="1" x14ac:dyDescent="0.3">
      <c r="G987" s="1"/>
      <c r="I987" s="1"/>
      <c r="K987" s="1"/>
      <c r="L987" s="1"/>
    </row>
    <row r="988" spans="7:12" ht="15.75" customHeight="1" x14ac:dyDescent="0.3">
      <c r="G988" s="1"/>
      <c r="I988" s="1"/>
      <c r="K988" s="1"/>
      <c r="L988" s="1"/>
    </row>
    <row r="989" spans="7:12" ht="15.75" customHeight="1" x14ac:dyDescent="0.3">
      <c r="G989" s="1"/>
      <c r="I989" s="1"/>
      <c r="K989" s="1"/>
      <c r="L989" s="1"/>
    </row>
    <row r="990" spans="7:12" ht="15.75" customHeight="1" x14ac:dyDescent="0.3">
      <c r="G990" s="1"/>
      <c r="I990" s="1"/>
      <c r="K990" s="1"/>
      <c r="L990" s="1"/>
    </row>
    <row r="991" spans="7:12" ht="15.75" customHeight="1" x14ac:dyDescent="0.3">
      <c r="G991" s="1"/>
      <c r="I991" s="1"/>
      <c r="K991" s="1"/>
      <c r="L991" s="1"/>
    </row>
    <row r="992" spans="7:12" ht="15.75" customHeight="1" x14ac:dyDescent="0.3">
      <c r="G992" s="1"/>
      <c r="I992" s="1"/>
      <c r="K992" s="1"/>
      <c r="L992" s="1"/>
    </row>
    <row r="993" spans="7:12" ht="15.75" customHeight="1" x14ac:dyDescent="0.3">
      <c r="G993" s="1"/>
      <c r="I993" s="1"/>
      <c r="K993" s="1"/>
      <c r="L993" s="1"/>
    </row>
    <row r="994" spans="7:12" ht="15.75" customHeight="1" x14ac:dyDescent="0.3">
      <c r="G994" s="1"/>
      <c r="I994" s="1"/>
      <c r="K994" s="1"/>
      <c r="L994" s="1"/>
    </row>
    <row r="995" spans="7:12" ht="15.75" customHeight="1" x14ac:dyDescent="0.3">
      <c r="G995" s="1"/>
      <c r="I995" s="1"/>
      <c r="K995" s="1"/>
      <c r="L995" s="1"/>
    </row>
    <row r="996" spans="7:12" ht="15.75" customHeight="1" x14ac:dyDescent="0.3">
      <c r="G996" s="1"/>
      <c r="I996" s="1"/>
      <c r="K996" s="1"/>
      <c r="L996" s="1"/>
    </row>
    <row r="997" spans="7:12" ht="15.75" customHeight="1" x14ac:dyDescent="0.3">
      <c r="G997" s="1"/>
      <c r="I997" s="1"/>
      <c r="K997" s="1"/>
      <c r="L997" s="1"/>
    </row>
    <row r="998" spans="7:12" ht="15.75" customHeight="1" x14ac:dyDescent="0.3">
      <c r="G998" s="1"/>
      <c r="I998" s="1"/>
      <c r="K998" s="1"/>
      <c r="L998" s="1"/>
    </row>
    <row r="999" spans="7:12" ht="15.75" customHeight="1" x14ac:dyDescent="0.3">
      <c r="G999" s="1"/>
      <c r="I999" s="1"/>
      <c r="K999" s="1"/>
      <c r="L999" s="1"/>
    </row>
    <row r="1000" spans="7:12" ht="15.75" customHeight="1" x14ac:dyDescent="0.3">
      <c r="G1000" s="1"/>
      <c r="I1000" s="1"/>
      <c r="K1000" s="1"/>
      <c r="L1000" s="1"/>
    </row>
  </sheetData>
  <mergeCells count="24">
    <mergeCell ref="C117:K117"/>
    <mergeCell ref="L117:R117"/>
    <mergeCell ref="L121:R121"/>
    <mergeCell ref="C161:K161"/>
    <mergeCell ref="C167:K167"/>
    <mergeCell ref="L167:R167"/>
    <mergeCell ref="B121:K121"/>
    <mergeCell ref="B138:K138"/>
    <mergeCell ref="L138:R138"/>
    <mergeCell ref="B141:K141"/>
    <mergeCell ref="C146:K146"/>
    <mergeCell ref="L146:R146"/>
    <mergeCell ref="L161:R161"/>
    <mergeCell ref="L15:R15"/>
    <mergeCell ref="L40:R40"/>
    <mergeCell ref="B40:K40"/>
    <mergeCell ref="B73:K73"/>
    <mergeCell ref="B74:K74"/>
    <mergeCell ref="L74:R74"/>
    <mergeCell ref="C2:K2"/>
    <mergeCell ref="B4:K4"/>
    <mergeCell ref="F5:H5"/>
    <mergeCell ref="B6:K6"/>
    <mergeCell ref="B15:K15"/>
  </mergeCells>
  <pageMargins left="0.23622047244094491" right="0.23622047244094491" top="0" bottom="0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ZENNER-счетчики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Валерия Каплина</cp:lastModifiedBy>
  <dcterms:created xsi:type="dcterms:W3CDTF">2013-03-21T13:03:22Z</dcterms:created>
  <dcterms:modified xsi:type="dcterms:W3CDTF">2021-05-26T19:23:35Z</dcterms:modified>
</cp:coreProperties>
</file>