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090"/>
  </bookViews>
  <sheets>
    <sheet name="таб2_1" sheetId="1" r:id="rId1"/>
  </sheets>
  <externalReferences>
    <externalReference r:id="rId2"/>
  </externalReferences>
  <definedNames>
    <definedName name="sub_10082" localSheetId="0">таб2_1!$A$2</definedName>
    <definedName name="sub_1008201" localSheetId="0">таб2_1!$A$4</definedName>
    <definedName name="sub_100821" localSheetId="0">таб2_1!$B$21</definedName>
    <definedName name="sub_100822" localSheetId="0">таб2_1!$B$24</definedName>
    <definedName name="sub_100823" localSheetId="0">таб2_1!$B$26</definedName>
    <definedName name="sub_100824" localSheetId="0">таб2_1!$B$28</definedName>
    <definedName name="sub_100825" localSheetId="0">таб2_1!$B$30</definedName>
    <definedName name="sub_100826" localSheetId="0">таб2_1!$B$31</definedName>
    <definedName name="sub_100827" localSheetId="0">таб2_1!$B$32</definedName>
    <definedName name="sub_100828" localSheetId="0">таб2_1!$B$37</definedName>
    <definedName name="sub_100829" localSheetId="0">таб2_1!$B$42</definedName>
    <definedName name="sub_108210" localSheetId="0">таб2_1!$B$43</definedName>
    <definedName name="sub_108211" localSheetId="0">таб2_1!$A$44</definedName>
    <definedName name="sub_108212" localSheetId="0">таб2_1!$A$60</definedName>
    <definedName name="sub_108213" localSheetId="0">таб2_1!$A$70</definedName>
    <definedName name="sub_108214" localSheetId="0">таб2_1!$A$76</definedName>
    <definedName name="sub_108216" localSheetId="0">таб2_1!$A$80</definedName>
    <definedName name="sub_108217" localSheetId="0">таб2_1!$A$97</definedName>
    <definedName name="sub_108218" localSheetId="0">таб2_1!$A$98</definedName>
    <definedName name="sub_108220" localSheetId="0">таб2_1!$A$101</definedName>
    <definedName name="sub_108221" localSheetId="0">таб2_1!$A$102</definedName>
    <definedName name="sub_108224" localSheetId="0">таб2_1!$A$105</definedName>
    <definedName name="Z_F2B47672_4BBF_41AC_945D_4AB1471D6C48_.wvu.PrintTitles" localSheetId="0" hidden="1">таб2_1!$19:$19</definedName>
    <definedName name="_xlnm.Print_Titles" localSheetId="0">таб2_1!$19:$19</definedName>
    <definedName name="_xlnm.Print_Area" localSheetId="0">таб2_1!$A$1:$K$115</definedName>
  </definedNames>
  <calcPr calcId="144525" fullCalcOnLoad="1"/>
</workbook>
</file>

<file path=xl/calcChain.xml><?xml version="1.0" encoding="utf-8"?>
<calcChain xmlns="http://schemas.openxmlformats.org/spreadsheetml/2006/main">
  <c r="D104" i="1" l="1"/>
  <c r="D103" i="1"/>
  <c r="G102" i="1"/>
  <c r="K101" i="1"/>
  <c r="G101" i="1"/>
  <c r="D100" i="1"/>
  <c r="D99" i="1"/>
  <c r="J98" i="1"/>
  <c r="G98" i="1"/>
  <c r="G105" i="1" s="1"/>
  <c r="J97" i="1"/>
  <c r="G97" i="1"/>
  <c r="J92" i="1"/>
  <c r="I92" i="1"/>
  <c r="E92" i="1"/>
  <c r="D92" i="1" s="1"/>
  <c r="J91" i="1"/>
  <c r="E91" i="1"/>
  <c r="D91" i="1" s="1"/>
  <c r="D90" i="1"/>
  <c r="I89" i="1"/>
  <c r="E89" i="1"/>
  <c r="D89" i="1" s="1"/>
  <c r="J88" i="1"/>
  <c r="E88" i="1"/>
  <c r="D88" i="1"/>
  <c r="D87" i="1"/>
  <c r="J86" i="1"/>
  <c r="I86" i="1"/>
  <c r="I83" i="1" s="1"/>
  <c r="I80" i="1" s="1"/>
  <c r="E86" i="1"/>
  <c r="D86" i="1" s="1"/>
  <c r="J85" i="1"/>
  <c r="D85" i="1"/>
  <c r="J84" i="1"/>
  <c r="D84" i="1" s="1"/>
  <c r="I84" i="1"/>
  <c r="K83" i="1"/>
  <c r="J83" i="1"/>
  <c r="J80" i="1" s="1"/>
  <c r="H83" i="1"/>
  <c r="H80" i="1" s="1"/>
  <c r="E83" i="1"/>
  <c r="D82" i="1"/>
  <c r="D81" i="1"/>
  <c r="F80" i="1"/>
  <c r="E80" i="1"/>
  <c r="D78" i="1"/>
  <c r="D77" i="1"/>
  <c r="D76" i="1"/>
  <c r="D75" i="1"/>
  <c r="D74" i="1"/>
  <c r="D73" i="1"/>
  <c r="D72" i="1"/>
  <c r="D71" i="1"/>
  <c r="D70" i="1" s="1"/>
  <c r="D67" i="1" s="1"/>
  <c r="K70" i="1"/>
  <c r="I70" i="1"/>
  <c r="H70" i="1"/>
  <c r="H67" i="1" s="1"/>
  <c r="G70" i="1"/>
  <c r="G67" i="1" s="1"/>
  <c r="F70" i="1"/>
  <c r="E70" i="1"/>
  <c r="D69" i="1"/>
  <c r="D68" i="1"/>
  <c r="K67" i="1"/>
  <c r="J67" i="1"/>
  <c r="I67" i="1"/>
  <c r="E67" i="1"/>
  <c r="D66" i="1"/>
  <c r="D65" i="1"/>
  <c r="D64" i="1"/>
  <c r="D63" i="1"/>
  <c r="D62" i="1"/>
  <c r="K61" i="1"/>
  <c r="K60" i="1" s="1"/>
  <c r="J61" i="1"/>
  <c r="J60" i="1" s="1"/>
  <c r="I61" i="1"/>
  <c r="I60" i="1" s="1"/>
  <c r="H61" i="1"/>
  <c r="G61" i="1"/>
  <c r="G60" i="1" s="1"/>
  <c r="E61" i="1"/>
  <c r="E60" i="1" s="1"/>
  <c r="D61" i="1"/>
  <c r="D60" i="1" s="1"/>
  <c r="H60" i="1"/>
  <c r="D59" i="1"/>
  <c r="J52" i="1"/>
  <c r="I52" i="1"/>
  <c r="E52" i="1"/>
  <c r="D52" i="1"/>
  <c r="D51" i="1"/>
  <c r="I50" i="1"/>
  <c r="D50" i="1"/>
  <c r="I48" i="1"/>
  <c r="D48" i="1" s="1"/>
  <c r="I47" i="1"/>
  <c r="D47" i="1"/>
  <c r="I46" i="1"/>
  <c r="D46" i="1" s="1"/>
  <c r="I45" i="1"/>
  <c r="E45" i="1"/>
  <c r="E44" i="1" s="1"/>
  <c r="E43" i="1" s="1"/>
  <c r="E42" i="1" s="1"/>
  <c r="D45" i="1"/>
  <c r="D44" i="1" s="1"/>
  <c r="D43" i="1" s="1"/>
  <c r="K44" i="1"/>
  <c r="J44" i="1"/>
  <c r="J43" i="1" s="1"/>
  <c r="J42" i="1" s="1"/>
  <c r="J102" i="1" s="1"/>
  <c r="I44" i="1"/>
  <c r="I43" i="1" s="1"/>
  <c r="I42" i="1" s="1"/>
  <c r="I102" i="1" s="1"/>
  <c r="I101" i="1" s="1"/>
  <c r="H44" i="1"/>
  <c r="H43" i="1" s="1"/>
  <c r="H42" i="1" s="1"/>
  <c r="G44" i="1"/>
  <c r="K43" i="1"/>
  <c r="G43" i="1"/>
  <c r="F42" i="1"/>
  <c r="F102" i="1" s="1"/>
  <c r="D41" i="1"/>
  <c r="D40" i="1"/>
  <c r="D39" i="1"/>
  <c r="D38" i="1"/>
  <c r="D37" i="1"/>
  <c r="D32" i="1"/>
  <c r="D31" i="1"/>
  <c r="D30" i="1"/>
  <c r="D28" i="1"/>
  <c r="I26" i="1"/>
  <c r="F26" i="1"/>
  <c r="F21" i="1" s="1"/>
  <c r="F98" i="1" s="1"/>
  <c r="F105" i="1" s="1"/>
  <c r="D25" i="1"/>
  <c r="D24" i="1"/>
  <c r="D23" i="1"/>
  <c r="D22" i="1"/>
  <c r="K21" i="1"/>
  <c r="K98" i="1" s="1"/>
  <c r="I21" i="1"/>
  <c r="I98" i="1" s="1"/>
  <c r="D20" i="1"/>
  <c r="J105" i="1" l="1"/>
  <c r="J101" i="1"/>
  <c r="I97" i="1"/>
  <c r="I105" i="1"/>
  <c r="K105" i="1"/>
  <c r="K97" i="1"/>
  <c r="H102" i="1"/>
  <c r="H101" i="1" s="1"/>
  <c r="H26" i="1"/>
  <c r="H21" i="1" s="1"/>
  <c r="H98" i="1" s="1"/>
  <c r="D42" i="1"/>
  <c r="D102" i="1" s="1"/>
  <c r="D101" i="1" s="1"/>
  <c r="E102" i="1"/>
  <c r="E101" i="1" s="1"/>
  <c r="E26" i="1"/>
  <c r="D80" i="1"/>
  <c r="D83" i="1"/>
  <c r="H97" i="1" l="1"/>
  <c r="H105" i="1"/>
  <c r="D26" i="1"/>
  <c r="D21" i="1" s="1"/>
  <c r="D98" i="1" s="1"/>
  <c r="E21" i="1"/>
  <c r="E98" i="1" s="1"/>
  <c r="D97" i="1" l="1"/>
  <c r="D105" i="1"/>
  <c r="E105" i="1"/>
  <c r="E97" i="1"/>
</calcChain>
</file>

<file path=xl/sharedStrings.xml><?xml version="1.0" encoding="utf-8"?>
<sst xmlns="http://schemas.openxmlformats.org/spreadsheetml/2006/main" count="170" uniqueCount="124">
  <si>
    <t xml:space="preserve">                                                                                                                  Таблица № 2.1</t>
  </si>
  <si>
    <t>Показатели по поступлениям и выплатам учреждения</t>
  </si>
  <si>
    <t>Государственное автономное  учреждение здравоохранения "Перинатальный центр города Новороссийска" министерства здравоохранения Краснодарского края</t>
  </si>
  <si>
    <t>(наименование учреждения)</t>
  </si>
  <si>
    <t>на 01.02.2019 г.</t>
  </si>
  <si>
    <t>Наименование показателя</t>
  </si>
  <si>
    <t>Код строки</t>
  </si>
  <si>
    <t>Код по бюджетной классификации Российской Федерации</t>
  </si>
  <si>
    <t>Объем финансового обеспечения, руб (с точностью до двух знаков после запятой - 0,00)</t>
  </si>
  <si>
    <t>Всего</t>
  </si>
  <si>
    <t>в том числе</t>
  </si>
  <si>
    <t>Субсидии на финансовое обеспечение выполнения государственного задания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</si>
  <si>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</si>
  <si>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</si>
  <si>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</si>
  <si>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</si>
  <si>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</si>
  <si>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всего</t>
  </si>
  <si>
    <t>из них гранты</t>
  </si>
  <si>
    <t>5.1</t>
  </si>
  <si>
    <t>ОСТАТОК средств на начало года, всего:</t>
  </si>
  <si>
    <t xml:space="preserve"> 001</t>
  </si>
  <si>
    <t>Х</t>
  </si>
  <si>
    <t>ПОСТУПЛЕНИЯ от доходов, всего:</t>
  </si>
  <si>
    <t>X</t>
  </si>
  <si>
    <t>Возврат неиспользованных остатков субсидий прошлых лет в доход бюджета (-)</t>
  </si>
  <si>
    <t>101</t>
  </si>
  <si>
    <t>Возврат остатка субсидии на выполнение государственного задания в объеме, соответствующем недостигнутым показателям государственного задания (-)</t>
  </si>
  <si>
    <t>102</t>
  </si>
  <si>
    <t>Доходы от собственности</t>
  </si>
  <si>
    <t>Доходы от использования имущества, находящегося в муниципальной собственности и переданного в аренду</t>
  </si>
  <si>
    <t>Доходы от оказания платных услуг (работ), компенсаций затрат</t>
  </si>
  <si>
    <t>Штрафы, пени.неустойки, возмещения ущерба</t>
  </si>
  <si>
    <t>Безвозмездные поступления от бюджетов</t>
  </si>
  <si>
    <t>Прочие доходы, в том числе:</t>
  </si>
  <si>
    <t>Невыясненные поступления</t>
  </si>
  <si>
    <t>Доходы от безвозмездного права пользования</t>
  </si>
  <si>
    <t>Доходы от субсидии на иные цели</t>
  </si>
  <si>
    <t>Иные доходы</t>
  </si>
  <si>
    <t>Доходы от операций с активами:</t>
  </si>
  <si>
    <t>От уменьшения стоимости основных средств</t>
  </si>
  <si>
    <t>От уменьшения стоимости нематериальных активов</t>
  </si>
  <si>
    <t>От уменьшения стоимости материальных запасов</t>
  </si>
  <si>
    <t>ВЫПЛАТЫ по расходам, всего:</t>
  </si>
  <si>
    <t>В том числе на: выплаты персоналу всего:</t>
  </si>
  <si>
    <t>Из них: оплата труда и начисления на выплаты по оплате труда, в т.ч.:</t>
  </si>
  <si>
    <t>Фонд оплаты труда</t>
  </si>
  <si>
    <t>Иные  выплаты персоналу учреждений, за исключением фонда оплаты труда всег, в том числе:</t>
  </si>
  <si>
    <t>Прочие выплаты</t>
  </si>
  <si>
    <t>213.1</t>
  </si>
  <si>
    <t xml:space="preserve">Транспортные услуги </t>
  </si>
  <si>
    <t>213.2</t>
  </si>
  <si>
    <t>Пособия по социальной помощи населению</t>
  </si>
  <si>
    <t>213.3</t>
  </si>
  <si>
    <t>Иные расходы</t>
  </si>
  <si>
    <t>213.4</t>
  </si>
  <si>
    <t>Иные выплаты, за исключением фонда оплаты учреждений, лицам привлекаемым согласно законодательству для выполнения отдельных полномочий</t>
  </si>
  <si>
    <t>Взносы по обязательному социальному страхованию на выплаты по оплате труда работников и иные выплаты работникам учреждений всего, в том числе:</t>
  </si>
  <si>
    <t>Начисления на выплаты по оплате труда</t>
  </si>
  <si>
    <t>215.1</t>
  </si>
  <si>
    <t>Работы, услуги по содержанию имущества</t>
  </si>
  <si>
    <t>215.2</t>
  </si>
  <si>
    <t>Прочие работы, услуги</t>
  </si>
  <si>
    <t>215.3</t>
  </si>
  <si>
    <t>215.4</t>
  </si>
  <si>
    <t>Увеличение стоимости основных средств</t>
  </si>
  <si>
    <t>215.5</t>
  </si>
  <si>
    <t>Увеличение стоимости материальных запасов</t>
  </si>
  <si>
    <t>215.6</t>
  </si>
  <si>
    <t>Социальное обеспечение и иные выплаты населению, всего, в т.ч.:</t>
  </si>
  <si>
    <t>Социальные выплаты гражданам, кроме публичных нормативных социальных выплат</t>
  </si>
  <si>
    <t>Из них: пособия, компенсации и иные выплаты гражданам, кроме публичных нормативных обязательств</t>
  </si>
  <si>
    <t xml:space="preserve">Стипендии </t>
  </si>
  <si>
    <t>Премии и гранты</t>
  </si>
  <si>
    <t>Иные выплаты населению</t>
  </si>
  <si>
    <t>Иные бюджетные ассигнования, в т.ч.:</t>
  </si>
  <si>
    <t>исполнение судебных актов Российской Федерации и мировых соглашений по возмещению вреда</t>
  </si>
  <si>
    <t>Уплату налогов, сборов и иных платежей, всего в т.ч.:</t>
  </si>
  <si>
    <t>Уплата налога на имущество организаций и земельного налога</t>
  </si>
  <si>
    <t>Уплата прочих налогов и сборов</t>
  </si>
  <si>
    <t>Уплата иных платежей</t>
  </si>
  <si>
    <t>Предоставление платежей, взносов, безвозмездных перечислений субъектам международного права</t>
  </si>
  <si>
    <t>Безвозмездные перечисления организациям</t>
  </si>
  <si>
    <t>прочие расходы (кроме расходов на закупку товаров,работ услуг)</t>
  </si>
  <si>
    <t>Расходы на закупку товаров, работ, услуг, всего</t>
  </si>
  <si>
    <t>Научно-исследовательские и опытно-конструкторские работы</t>
  </si>
  <si>
    <t>Закупка товаров, работ, услуг в целях капитального ремонта государственного имущества</t>
  </si>
  <si>
    <t>Прочая закупка товаров, работ и услуг для обеспечения государственных (муниципальных) нужд, в т.ч.:</t>
  </si>
  <si>
    <t>Услуги связи</t>
  </si>
  <si>
    <t>263.1</t>
  </si>
  <si>
    <t>Транспортные услуги</t>
  </si>
  <si>
    <t>263.2</t>
  </si>
  <si>
    <t>Коммунальные услуги</t>
  </si>
  <si>
    <t>263.3</t>
  </si>
  <si>
    <t>Арендная плата за пользование имуществом</t>
  </si>
  <si>
    <t>263.4</t>
  </si>
  <si>
    <t>263.5</t>
  </si>
  <si>
    <t>263.6</t>
  </si>
  <si>
    <t>263.7</t>
  </si>
  <si>
    <t>263.8</t>
  </si>
  <si>
    <t>263.9</t>
  </si>
  <si>
    <t>Капитальные вложения в объекты государственной (муниципальной) собственности, вт.ч.:</t>
  </si>
  <si>
    <t>Приобретение объектов недвижимого имущества государственными (муниципальными) учреждениями</t>
  </si>
  <si>
    <t>264.1</t>
  </si>
  <si>
    <t>Строительство (реконструкция) объектов недвижимого имущества государственными (муниципальными) учреждениями</t>
  </si>
  <si>
    <t>264.2</t>
  </si>
  <si>
    <t>Поступление финансовых активов, всего:</t>
  </si>
  <si>
    <t>Из них: увеличение остатков средств</t>
  </si>
  <si>
    <t>Прочие поступления</t>
  </si>
  <si>
    <t>Выбытие финансовых активов, всего</t>
  </si>
  <si>
    <t>Из них: уменьшение остатков средств</t>
  </si>
  <si>
    <t>Прочие выбытия</t>
  </si>
  <si>
    <t>ОСТАТОК средств на конец года</t>
  </si>
  <si>
    <t>*Примечание: при оформлении  таблицы необходимо применить "Фильтр"  "Не пустые строки", графы и строки  при отсутствии заполненных показателей - скрыть; при необходимости допускается применять дополнительные строки.</t>
  </si>
  <si>
    <t>Руководитель финансово-экономической службы</t>
  </si>
  <si>
    <t>__________________</t>
  </si>
  <si>
    <t>В.Н. Колесник</t>
  </si>
  <si>
    <t>тел.</t>
  </si>
  <si>
    <t>(подпись)</t>
  </si>
  <si>
    <t>( расшифровка подписи)</t>
  </si>
  <si>
    <t>Главный бухгалтер</t>
  </si>
  <si>
    <t>Е.Г. Морар</t>
  </si>
  <si>
    <t>(расшифровка подписи)</t>
  </si>
  <si>
    <t>"___"________________20__г.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</si>
</sst>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8"/>
      <color indexed="63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8"/>
      <color indexed="8"/>
      <name val="Times New Roman"/>
      <family val="1"/>
      <charset val="204"/>
    </font>
    <font>
      <b/>
      <sz val="14"/>
      <color indexed="63"/>
      <name val="Times New Roman"/>
      <family val="1"/>
      <charset val="204"/>
    </font>
    <font>
      <sz val="14"/>
      <color indexed="63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Calibri"/>
      <family val="2"/>
      <charset val="204"/>
    </font>
    <font>
      <sz val="14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8"/>
      <name val="Times New Roman"/>
      <family val="1"/>
      <charset val="204"/>
    </font>
    <font>
      <u/>
      <sz val="14"/>
      <color indexed="8"/>
      <name val="Times New Roman"/>
      <family val="1"/>
      <charset val="204"/>
    </font>
    <font>
      <sz val="10"/>
      <color indexed="18"/>
      <name val="Comic Sans MS"/>
      <family val="4"/>
      <charset val="204"/>
    </font>
    <font>
      <sz val="10"/>
      <color indexed="8"/>
      <name val="Arial"/>
      <family val="2"/>
      <charset val="204"/>
    </font>
    <font>
      <sz val="9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u/>
      <sz val="14"/>
      <color indexed="18"/>
      <name val="Times New Roman"/>
      <family val="1"/>
      <charset val="204"/>
    </font>
    <font>
      <b/>
      <sz val="9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10"/>
      <color indexed="18"/>
      <name val="Arial"/>
      <family val="2"/>
      <charset val="204"/>
    </font>
    <font>
      <sz val="10"/>
      <color indexed="8"/>
      <name val="Arial Narrow"/>
      <family val="2"/>
      <charset val="204"/>
    </font>
    <font>
      <i/>
      <sz val="10"/>
      <color indexed="18"/>
      <name val="Times New Roman"/>
      <family val="1"/>
      <charset val="204"/>
    </font>
    <font>
      <sz val="9"/>
      <color indexed="18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6">
    <xf numFmtId="0" fontId="0" fillId="0" borderId="0"/>
    <xf numFmtId="0" fontId="16" fillId="2" borderId="0">
      <alignment horizontal="left"/>
    </xf>
    <xf numFmtId="0" fontId="17" fillId="2" borderId="0">
      <alignment horizontal="left" vertical="top"/>
    </xf>
    <xf numFmtId="0" fontId="17" fillId="2" borderId="0">
      <alignment horizontal="left" vertical="center"/>
    </xf>
    <xf numFmtId="0" fontId="18" fillId="2" borderId="0">
      <alignment horizontal="center" vertical="center"/>
    </xf>
    <xf numFmtId="0" fontId="19" fillId="2" borderId="0">
      <alignment horizontal="center"/>
    </xf>
    <xf numFmtId="0" fontId="17" fillId="2" borderId="0">
      <alignment horizontal="left" vertical="top"/>
    </xf>
    <xf numFmtId="0" fontId="18" fillId="2" borderId="0">
      <alignment horizontal="center"/>
    </xf>
    <xf numFmtId="0" fontId="20" fillId="2" borderId="0">
      <alignment horizontal="right"/>
    </xf>
    <xf numFmtId="0" fontId="17" fillId="2" borderId="0">
      <alignment horizontal="left"/>
    </xf>
    <xf numFmtId="0" fontId="18" fillId="2" borderId="0">
      <alignment horizontal="center" vertical="top"/>
    </xf>
    <xf numFmtId="0" fontId="21" fillId="2" borderId="0">
      <alignment horizontal="center" vertical="center"/>
    </xf>
    <xf numFmtId="0" fontId="22" fillId="2" borderId="0">
      <alignment horizontal="left" vertical="center"/>
    </xf>
    <xf numFmtId="0" fontId="20" fillId="2" borderId="0">
      <alignment horizontal="right" vertical="top"/>
    </xf>
    <xf numFmtId="0" fontId="22" fillId="2" borderId="0">
      <alignment horizontal="left"/>
    </xf>
    <xf numFmtId="0" fontId="18" fillId="2" borderId="0">
      <alignment horizontal="center" vertical="center"/>
    </xf>
    <xf numFmtId="0" fontId="17" fillId="2" borderId="0">
      <alignment horizontal="left" vertical="center"/>
    </xf>
    <xf numFmtId="0" fontId="18" fillId="2" borderId="0">
      <alignment horizontal="center" vertical="top"/>
    </xf>
    <xf numFmtId="0" fontId="23" fillId="2" borderId="0">
      <alignment horizontal="left" vertical="top"/>
    </xf>
    <xf numFmtId="0" fontId="17" fillId="2" borderId="0">
      <alignment horizontal="left" vertical="top"/>
    </xf>
    <xf numFmtId="0" fontId="20" fillId="2" borderId="0">
      <alignment horizontal="left" vertical="top"/>
    </xf>
    <xf numFmtId="0" fontId="24" fillId="3" borderId="0">
      <alignment horizontal="left" vertical="top"/>
    </xf>
    <xf numFmtId="0" fontId="20" fillId="2" borderId="0">
      <alignment horizontal="center" vertical="top"/>
    </xf>
    <xf numFmtId="0" fontId="17" fillId="4" borderId="0">
      <alignment horizontal="left" vertical="top"/>
    </xf>
    <xf numFmtId="0" fontId="23" fillId="2" borderId="0">
      <alignment horizontal="center"/>
    </xf>
    <xf numFmtId="0" fontId="20" fillId="2" borderId="0">
      <alignment horizontal="center"/>
    </xf>
    <xf numFmtId="0" fontId="25" fillId="2" borderId="0">
      <alignment horizontal="left" vertical="top"/>
    </xf>
    <xf numFmtId="0" fontId="7" fillId="2" borderId="0">
      <alignment horizontal="center"/>
    </xf>
    <xf numFmtId="0" fontId="26" fillId="2" borderId="0">
      <alignment horizontal="right" vertical="center"/>
    </xf>
    <xf numFmtId="0" fontId="27" fillId="2" borderId="0">
      <alignment horizontal="center" vertical="center"/>
    </xf>
    <xf numFmtId="0" fontId="26" fillId="2" borderId="0">
      <alignment horizontal="left" vertical="top"/>
    </xf>
    <xf numFmtId="0" fontId="20" fillId="4" borderId="0">
      <alignment horizontal="center" vertical="center"/>
    </xf>
    <xf numFmtId="0" fontId="17" fillId="4" borderId="0">
      <alignment horizontal="center" vertical="center"/>
    </xf>
    <xf numFmtId="0" fontId="20" fillId="2" borderId="0">
      <alignment horizontal="center" vertical="center"/>
    </xf>
    <xf numFmtId="0" fontId="28" fillId="0" borderId="0"/>
    <xf numFmtId="0" fontId="29" fillId="0" borderId="0"/>
  </cellStyleXfs>
  <cellXfs count="70">
    <xf numFmtId="0" fontId="0" fillId="0" borderId="0" xfId="0"/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3" fillId="0" borderId="0" xfId="0" applyFont="1"/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wrapText="1"/>
    </xf>
    <xf numFmtId="0" fontId="9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wrapText="1"/>
    </xf>
    <xf numFmtId="0" fontId="0" fillId="0" borderId="14" xfId="0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0" fillId="0" borderId="0" xfId="0" applyFont="1"/>
    <xf numFmtId="0" fontId="9" fillId="0" borderId="3" xfId="0" applyFont="1" applyBorder="1" applyAlignment="1">
      <alignment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10" fillId="0" borderId="3" xfId="0" applyFont="1" applyBorder="1" applyAlignment="1">
      <alignment horizontal="center" vertical="center" wrapText="1"/>
    </xf>
    <xf numFmtId="4" fontId="10" fillId="0" borderId="3" xfId="0" applyNumberFormat="1" applyFont="1" applyBorder="1" applyAlignment="1">
      <alignment horizontal="center" vertical="center" wrapText="1"/>
    </xf>
    <xf numFmtId="0" fontId="11" fillId="0" borderId="0" xfId="0" applyFont="1"/>
    <xf numFmtId="0" fontId="12" fillId="0" borderId="3" xfId="0" applyFont="1" applyBorder="1" applyAlignment="1">
      <alignment vertical="center" wrapText="1"/>
    </xf>
    <xf numFmtId="0" fontId="12" fillId="0" borderId="3" xfId="0" applyFont="1" applyBorder="1" applyAlignment="1">
      <alignment horizontal="center" vertical="center" wrapText="1"/>
    </xf>
    <xf numFmtId="4" fontId="12" fillId="0" borderId="3" xfId="0" applyNumberFormat="1" applyFont="1" applyBorder="1" applyAlignment="1">
      <alignment horizontal="center" vertical="center" wrapText="1"/>
    </xf>
    <xf numFmtId="0" fontId="13" fillId="0" borderId="0" xfId="0" applyFont="1"/>
    <xf numFmtId="0" fontId="1" fillId="0" borderId="3" xfId="0" applyFont="1" applyBorder="1" applyAlignment="1">
      <alignment horizontal="left" vertical="center" wrapText="1"/>
    </xf>
    <xf numFmtId="0" fontId="9" fillId="0" borderId="3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4" fontId="9" fillId="0" borderId="3" xfId="0" applyNumberFormat="1" applyFont="1" applyFill="1" applyBorder="1" applyAlignment="1">
      <alignment horizontal="center" vertical="center" wrapText="1"/>
    </xf>
    <xf numFmtId="4" fontId="0" fillId="0" borderId="0" xfId="0" applyNumberFormat="1" applyFill="1"/>
    <xf numFmtId="0" fontId="0" fillId="0" borderId="0" xfId="0" applyFill="1"/>
    <xf numFmtId="0" fontId="9" fillId="0" borderId="3" xfId="0" applyFont="1" applyFill="1" applyBorder="1" applyAlignment="1">
      <alignment horizontal="center" vertical="center" wrapText="1"/>
    </xf>
    <xf numFmtId="0" fontId="3" fillId="0" borderId="0" xfId="0" applyFont="1" applyFill="1"/>
    <xf numFmtId="0" fontId="1" fillId="0" borderId="3" xfId="0" applyFont="1" applyFill="1" applyBorder="1" applyAlignment="1">
      <alignment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0" fillId="0" borderId="0" xfId="0" applyFont="1" applyFill="1"/>
    <xf numFmtId="4" fontId="0" fillId="0" borderId="0" xfId="0" applyNumberFormat="1"/>
    <xf numFmtId="0" fontId="9" fillId="0" borderId="15" xfId="0" applyFont="1" applyBorder="1" applyAlignment="1">
      <alignment vertical="center" wrapText="1"/>
    </xf>
    <xf numFmtId="0" fontId="9" fillId="0" borderId="15" xfId="0" applyFont="1" applyBorder="1" applyAlignment="1">
      <alignment horizontal="center" vertical="center" wrapText="1"/>
    </xf>
    <xf numFmtId="4" fontId="9" fillId="0" borderId="15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1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wrapText="1"/>
    </xf>
    <xf numFmtId="0" fontId="1" fillId="0" borderId="0" xfId="0" applyFont="1"/>
    <xf numFmtId="0" fontId="15" fillId="0" borderId="0" xfId="0" applyFont="1"/>
    <xf numFmtId="0" fontId="9" fillId="0" borderId="0" xfId="0" applyFont="1"/>
  </cellXfs>
  <cellStyles count="36">
    <cellStyle name="S0" xfId="1"/>
    <cellStyle name="S1" xfId="2"/>
    <cellStyle name="S10" xfId="3"/>
    <cellStyle name="S11" xfId="4"/>
    <cellStyle name="S12" xfId="5"/>
    <cellStyle name="S13" xfId="6"/>
    <cellStyle name="S14" xfId="7"/>
    <cellStyle name="S15" xfId="8"/>
    <cellStyle name="S18" xfId="9"/>
    <cellStyle name="S19" xfId="10"/>
    <cellStyle name="S2" xfId="11"/>
    <cellStyle name="S20" xfId="12"/>
    <cellStyle name="S21" xfId="13"/>
    <cellStyle name="S22" xfId="14"/>
    <cellStyle name="S23" xfId="15"/>
    <cellStyle name="S24" xfId="16"/>
    <cellStyle name="S26" xfId="17"/>
    <cellStyle name="S27" xfId="18"/>
    <cellStyle name="S28" xfId="19"/>
    <cellStyle name="S29" xfId="20"/>
    <cellStyle name="S3" xfId="21"/>
    <cellStyle name="S30" xfId="22"/>
    <cellStyle name="S31" xfId="23"/>
    <cellStyle name="S32" xfId="24"/>
    <cellStyle name="S35" xfId="25"/>
    <cellStyle name="S4" xfId="26"/>
    <cellStyle name="S40" xfId="27"/>
    <cellStyle name="S41" xfId="28"/>
    <cellStyle name="S42" xfId="29"/>
    <cellStyle name="S5" xfId="30"/>
    <cellStyle name="S6" xfId="31"/>
    <cellStyle name="S7" xfId="32"/>
    <cellStyle name="S9" xfId="33"/>
    <cellStyle name="Обычный" xfId="0" builtinId="0"/>
    <cellStyle name="Обычный 2" xfId="34"/>
    <cellStyle name="Обычный 3 2 3 2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y_pc/&#1101;&#1082;&#1086;&#1085;&#1086;&#1084;&#1080;&#1089;&#1090;&#1099;/&#1055;&#1083;&#1072;&#1085;%20&#1060;&#1061;&#1044;,%20&#1043;&#1047;/2019/&#1053;&#1077;&#1073;&#1091;&#1075;/2018%20&#1064;&#1072;&#1073;&#1083;&#1086;&#1085;%20&#1055;&#1060;&#1061;&#1044;%20&#1080;&#1079;&#1084;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ч часть"/>
      <sheetName val="заголовоч часть (4)"/>
      <sheetName val="заголовоч часть (3)"/>
      <sheetName val="заголовоч часть (2)"/>
      <sheetName val="текст"/>
      <sheetName val="таб1"/>
      <sheetName val="таб2_1"/>
      <sheetName val="таб2_1_1"/>
      <sheetName val="таб2_1_2"/>
      <sheetName val="таб2_1_2 (2)"/>
      <sheetName val="таб2_1_2 (3)"/>
      <sheetName val="таб2_2"/>
      <sheetName val="таб2_3"/>
      <sheetName val="таб2_4"/>
      <sheetName val="таб.3,4"/>
      <sheetName val="таб.5"/>
      <sheetName val="111 омс"/>
      <sheetName val="111 внебюдж"/>
      <sheetName val="111смз"/>
      <sheetName val="111 родовые"/>
      <sheetName val="112.1 "/>
      <sheetName val="112мол"/>
      <sheetName val="112 222,226 омс"/>
      <sheetName val="119омс"/>
      <sheetName val="119внеб+род"/>
      <sheetName val="119смз"/>
      <sheetName val="221омс"/>
      <sheetName val="221внеб"/>
      <sheetName val="222 омс"/>
      <sheetName val="222 внеб"/>
      <sheetName val="223омс"/>
      <sheetName val="223 внеб"/>
      <sheetName val="223смз"/>
      <sheetName val="224"/>
      <sheetName val="225омс"/>
      <sheetName val="225внеб"/>
      <sheetName val="225смз"/>
      <sheetName val="226омс"/>
      <sheetName val="226внеб"/>
      <sheetName val="226смз"/>
      <sheetName val="226 иные 2019"/>
      <sheetName val="226 иные 2020"/>
      <sheetName val="226 иные  2021"/>
      <sheetName val="263 рт"/>
      <sheetName val="290с, 830,880"/>
      <sheetName val="290им омс"/>
      <sheetName val="290 омс"/>
      <sheetName val="290тр,130омс"/>
      <sheetName val="290им вн"/>
      <sheetName val="290тр,130 вн"/>
      <sheetName val="860"/>
      <sheetName val="310омс"/>
      <sheetName val="310внеб"/>
      <sheetName val="310 РТ"/>
      <sheetName val="310смз"/>
      <sheetName val="340омс"/>
      <sheetName val="340смз"/>
      <sheetName val="340РТ"/>
      <sheetName val="340внеб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32">
          <cell r="J32">
            <v>570.25</v>
          </cell>
        </row>
      </sheetData>
      <sheetData sheetId="19"/>
      <sheetData sheetId="20">
        <row r="14">
          <cell r="G14">
            <v>16800</v>
          </cell>
        </row>
      </sheetData>
      <sheetData sheetId="21">
        <row r="14">
          <cell r="G14">
            <v>896700</v>
          </cell>
        </row>
      </sheetData>
      <sheetData sheetId="22">
        <row r="12">
          <cell r="F12">
            <v>4320</v>
          </cell>
        </row>
        <row r="13">
          <cell r="F13">
            <v>100800</v>
          </cell>
        </row>
      </sheetData>
      <sheetData sheetId="23">
        <row r="22">
          <cell r="D22">
            <v>30454086</v>
          </cell>
        </row>
      </sheetData>
      <sheetData sheetId="24">
        <row r="22">
          <cell r="D22">
            <v>4329245</v>
          </cell>
        </row>
      </sheetData>
      <sheetData sheetId="25">
        <row r="22">
          <cell r="D22">
            <v>172215.5</v>
          </cell>
        </row>
      </sheetData>
      <sheetData sheetId="26">
        <row r="22">
          <cell r="F22">
            <v>163980</v>
          </cell>
        </row>
      </sheetData>
      <sheetData sheetId="27">
        <row r="22">
          <cell r="F22">
            <v>234906</v>
          </cell>
        </row>
      </sheetData>
      <sheetData sheetId="28"/>
      <sheetData sheetId="29">
        <row r="16">
          <cell r="E16">
            <v>950000</v>
          </cell>
        </row>
      </sheetData>
      <sheetData sheetId="30">
        <row r="21">
          <cell r="E21">
            <v>6463399.6300479956</v>
          </cell>
        </row>
      </sheetData>
      <sheetData sheetId="31">
        <row r="21">
          <cell r="E21">
            <v>809999.99639999995</v>
          </cell>
        </row>
      </sheetData>
      <sheetData sheetId="32">
        <row r="21">
          <cell r="E21">
            <v>270400.00289267499</v>
          </cell>
        </row>
      </sheetData>
      <sheetData sheetId="33"/>
      <sheetData sheetId="34"/>
      <sheetData sheetId="35">
        <row r="42">
          <cell r="F42">
            <v>1200000</v>
          </cell>
        </row>
      </sheetData>
      <sheetData sheetId="36">
        <row r="41">
          <cell r="F41">
            <v>129743</v>
          </cell>
        </row>
      </sheetData>
      <sheetData sheetId="37">
        <row r="36">
          <cell r="F36">
            <v>5314488.54</v>
          </cell>
        </row>
      </sheetData>
      <sheetData sheetId="38"/>
      <sheetData sheetId="39">
        <row r="34">
          <cell r="F34">
            <v>297260</v>
          </cell>
        </row>
      </sheetData>
      <sheetData sheetId="40"/>
      <sheetData sheetId="41"/>
      <sheetData sheetId="42"/>
      <sheetData sheetId="43">
        <row r="23">
          <cell r="E23">
            <v>555000</v>
          </cell>
        </row>
      </sheetData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>
        <row r="21">
          <cell r="E21">
            <v>65000</v>
          </cell>
        </row>
      </sheetData>
      <sheetData sheetId="53">
        <row r="21">
          <cell r="E21">
            <v>300000</v>
          </cell>
        </row>
      </sheetData>
      <sheetData sheetId="54">
        <row r="20">
          <cell r="E20">
            <v>125000</v>
          </cell>
        </row>
      </sheetData>
      <sheetData sheetId="55">
        <row r="31">
          <cell r="D31">
            <v>13678906.57</v>
          </cell>
        </row>
      </sheetData>
      <sheetData sheetId="56">
        <row r="31">
          <cell r="D31">
            <v>3414231.5</v>
          </cell>
        </row>
      </sheetData>
      <sheetData sheetId="57">
        <row r="31">
          <cell r="D31">
            <v>11580510</v>
          </cell>
        </row>
      </sheetData>
      <sheetData sheetId="58">
        <row r="31">
          <cell r="D31">
            <v>2013712.73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115"/>
  <sheetViews>
    <sheetView showZeros="0" tabSelected="1" view="pageBreakPreview" zoomScale="50" zoomScaleNormal="100" zoomScaleSheetLayoutView="75" workbookViewId="0">
      <selection activeCell="H104" sqref="H104"/>
    </sheetView>
  </sheetViews>
  <sheetFormatPr defaultColWidth="9.140625" defaultRowHeight="15" x14ac:dyDescent="0.25"/>
  <cols>
    <col min="1" max="1" width="37.7109375" customWidth="1"/>
    <col min="3" max="3" width="12.140625" customWidth="1"/>
    <col min="4" max="4" width="26.28515625" style="4" customWidth="1"/>
    <col min="5" max="6" width="22.7109375" customWidth="1"/>
    <col min="7" max="7" width="23.140625" customWidth="1"/>
    <col min="8" max="8" width="18" customWidth="1"/>
    <col min="9" max="9" width="25.140625" customWidth="1"/>
    <col min="10" max="10" width="19.140625" customWidth="1"/>
    <col min="11" max="11" width="18.140625" customWidth="1"/>
    <col min="12" max="12" width="10.85546875" bestFit="1" customWidth="1"/>
    <col min="14" max="14" width="13.7109375" bestFit="1" customWidth="1"/>
  </cols>
  <sheetData>
    <row r="1" spans="1:11" ht="18.75" x14ac:dyDescent="0.25">
      <c r="A1" s="1"/>
      <c r="D1"/>
      <c r="K1" s="2" t="s">
        <v>0</v>
      </c>
    </row>
    <row r="2" spans="1:11" x14ac:dyDescent="0.25">
      <c r="A2" s="3"/>
    </row>
    <row r="3" spans="1:11" x14ac:dyDescent="0.25">
      <c r="A3" s="5"/>
    </row>
    <row r="4" spans="1:11" ht="18.75" x14ac:dyDescent="0.25">
      <c r="A4" s="6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ht="18.75" x14ac:dyDescent="0.25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18.75" x14ac:dyDescent="0.25">
      <c r="A6" s="8"/>
      <c r="B6" s="8"/>
      <c r="C6" s="8"/>
      <c r="D6" s="8"/>
      <c r="E6" s="9" t="s">
        <v>3</v>
      </c>
      <c r="F6" s="9"/>
      <c r="G6" s="8"/>
      <c r="H6" s="8"/>
      <c r="I6" s="8"/>
      <c r="J6" s="8"/>
      <c r="K6" s="8"/>
    </row>
    <row r="7" spans="1:11" ht="18.75" x14ac:dyDescent="0.25">
      <c r="A7" s="10" t="s">
        <v>4</v>
      </c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11" ht="17.25" customHeight="1" x14ac:dyDescent="0.25">
      <c r="A8" s="5"/>
      <c r="D8" s="11"/>
      <c r="E8" s="11"/>
      <c r="F8" s="11"/>
      <c r="G8" s="11"/>
    </row>
    <row r="9" spans="1:11" ht="18.75" x14ac:dyDescent="0.25">
      <c r="A9" s="12" t="s">
        <v>5</v>
      </c>
      <c r="B9" s="13" t="s">
        <v>6</v>
      </c>
      <c r="C9" s="12" t="s">
        <v>7</v>
      </c>
      <c r="D9" s="14" t="s">
        <v>8</v>
      </c>
      <c r="E9" s="15"/>
      <c r="F9" s="15"/>
      <c r="G9" s="15"/>
      <c r="H9" s="15"/>
      <c r="I9" s="15"/>
      <c r="J9" s="15"/>
      <c r="K9" s="16"/>
    </row>
    <row r="10" spans="1:11" ht="18.75" x14ac:dyDescent="0.25">
      <c r="A10" s="17"/>
      <c r="B10" s="13"/>
      <c r="C10" s="18"/>
      <c r="D10" s="19" t="s">
        <v>9</v>
      </c>
      <c r="E10" s="14" t="s">
        <v>10</v>
      </c>
      <c r="F10" s="15"/>
      <c r="G10" s="15"/>
      <c r="H10" s="15"/>
      <c r="I10" s="15"/>
      <c r="J10" s="15"/>
      <c r="K10" s="16"/>
    </row>
    <row r="11" spans="1:11" x14ac:dyDescent="0.25">
      <c r="A11" s="17"/>
      <c r="B11" s="13"/>
      <c r="C11" s="18"/>
      <c r="D11" s="19"/>
      <c r="E11" s="12" t="s">
        <v>11</v>
      </c>
      <c r="F11" s="12" t="s">
        <v>12</v>
      </c>
      <c r="G11" s="20" t="s">
        <v>13</v>
      </c>
      <c r="H11" s="12" t="s">
        <v>14</v>
      </c>
      <c r="I11" s="12" t="s">
        <v>15</v>
      </c>
      <c r="J11" s="20" t="s">
        <v>16</v>
      </c>
      <c r="K11" s="21"/>
    </row>
    <row r="12" spans="1:11" ht="15" customHeight="1" x14ac:dyDescent="0.25">
      <c r="A12" s="17"/>
      <c r="B12" s="13"/>
      <c r="C12" s="18"/>
      <c r="D12" s="19"/>
      <c r="E12" s="17"/>
      <c r="F12" s="22"/>
      <c r="G12" s="23"/>
      <c r="H12" s="17"/>
      <c r="I12" s="17"/>
      <c r="J12" s="23"/>
      <c r="K12" s="24"/>
    </row>
    <row r="13" spans="1:11" ht="15" customHeight="1" x14ac:dyDescent="0.25">
      <c r="A13" s="17"/>
      <c r="B13" s="13"/>
      <c r="C13" s="18"/>
      <c r="D13" s="19"/>
      <c r="E13" s="17"/>
      <c r="F13" s="22"/>
      <c r="G13" s="23"/>
      <c r="H13" s="17"/>
      <c r="I13" s="17"/>
      <c r="J13" s="23"/>
      <c r="K13" s="24"/>
    </row>
    <row r="14" spans="1:11" x14ac:dyDescent="0.25">
      <c r="A14" s="17"/>
      <c r="B14" s="13"/>
      <c r="C14" s="18"/>
      <c r="D14" s="19"/>
      <c r="E14" s="17"/>
      <c r="F14" s="22"/>
      <c r="G14" s="23"/>
      <c r="H14" s="17"/>
      <c r="I14" s="17"/>
      <c r="J14" s="23"/>
      <c r="K14" s="24"/>
    </row>
    <row r="15" spans="1:11" x14ac:dyDescent="0.25">
      <c r="A15" s="17"/>
      <c r="B15" s="13"/>
      <c r="C15" s="18"/>
      <c r="D15" s="19"/>
      <c r="E15" s="17"/>
      <c r="F15" s="22"/>
      <c r="G15" s="23"/>
      <c r="H15" s="17"/>
      <c r="I15" s="17"/>
      <c r="J15" s="23"/>
      <c r="K15" s="24"/>
    </row>
    <row r="16" spans="1:11" x14ac:dyDescent="0.25">
      <c r="A16" s="17"/>
      <c r="B16" s="13"/>
      <c r="C16" s="18"/>
      <c r="D16" s="19"/>
      <c r="E16" s="17"/>
      <c r="F16" s="22"/>
      <c r="G16" s="23"/>
      <c r="H16" s="17"/>
      <c r="I16" s="17"/>
      <c r="J16" s="23"/>
      <c r="K16" s="24"/>
    </row>
    <row r="17" spans="1:11" ht="33.75" customHeight="1" x14ac:dyDescent="0.25">
      <c r="A17" s="17"/>
      <c r="B17" s="13"/>
      <c r="C17" s="18"/>
      <c r="D17" s="19"/>
      <c r="E17" s="17"/>
      <c r="F17" s="22"/>
      <c r="G17" s="23"/>
      <c r="H17" s="17"/>
      <c r="I17" s="17"/>
      <c r="J17" s="25"/>
      <c r="K17" s="26"/>
    </row>
    <row r="18" spans="1:11" ht="105" customHeight="1" x14ac:dyDescent="0.25">
      <c r="A18" s="27"/>
      <c r="B18" s="13"/>
      <c r="C18" s="28"/>
      <c r="D18" s="19"/>
      <c r="E18" s="27"/>
      <c r="F18" s="29"/>
      <c r="G18" s="25"/>
      <c r="H18" s="27"/>
      <c r="I18" s="27"/>
      <c r="J18" s="30" t="s">
        <v>17</v>
      </c>
      <c r="K18" s="30" t="s">
        <v>18</v>
      </c>
    </row>
    <row r="19" spans="1:11" s="32" customFormat="1" ht="18.75" x14ac:dyDescent="0.25">
      <c r="A19" s="30">
        <v>1</v>
      </c>
      <c r="B19" s="30">
        <v>2</v>
      </c>
      <c r="C19" s="30">
        <v>3</v>
      </c>
      <c r="D19" s="30">
        <v>4</v>
      </c>
      <c r="E19" s="30">
        <v>5</v>
      </c>
      <c r="F19" s="31" t="s">
        <v>19</v>
      </c>
      <c r="G19" s="30">
        <v>6</v>
      </c>
      <c r="H19" s="30">
        <v>7</v>
      </c>
      <c r="I19" s="30">
        <v>8</v>
      </c>
      <c r="J19" s="30">
        <v>9</v>
      </c>
      <c r="K19" s="30">
        <v>10</v>
      </c>
    </row>
    <row r="20" spans="1:11" s="4" customFormat="1" ht="37.5" x14ac:dyDescent="0.25">
      <c r="A20" s="33" t="s">
        <v>20</v>
      </c>
      <c r="B20" s="34" t="s">
        <v>21</v>
      </c>
      <c r="C20" s="35" t="s">
        <v>22</v>
      </c>
      <c r="D20" s="36">
        <f>I20+J20</f>
        <v>2791273.67</v>
      </c>
      <c r="E20" s="36"/>
      <c r="F20" s="36"/>
      <c r="G20" s="36"/>
      <c r="H20" s="36"/>
      <c r="I20" s="36">
        <v>2646291.94</v>
      </c>
      <c r="J20" s="36">
        <v>144981.73000000001</v>
      </c>
      <c r="K20" s="36"/>
    </row>
    <row r="21" spans="1:11" ht="39.6" customHeight="1" x14ac:dyDescent="0.25">
      <c r="A21" s="33" t="s">
        <v>23</v>
      </c>
      <c r="B21" s="35">
        <v>100</v>
      </c>
      <c r="C21" s="35" t="s">
        <v>24</v>
      </c>
      <c r="D21" s="36">
        <f>SUM(D22:D41)</f>
        <v>201289870.00289267</v>
      </c>
      <c r="E21" s="36">
        <f>E26</f>
        <v>4979100.0028926749</v>
      </c>
      <c r="F21" s="36">
        <f>F26</f>
        <v>0</v>
      </c>
      <c r="G21" s="36">
        <v>104700</v>
      </c>
      <c r="H21" s="36">
        <f>H26</f>
        <v>0</v>
      </c>
      <c r="I21" s="36">
        <f>SUM(I22:I41)</f>
        <v>157533704</v>
      </c>
      <c r="J21" s="36">
        <v>38672366</v>
      </c>
      <c r="K21" s="36">
        <f>SUM(K22:K41)</f>
        <v>0</v>
      </c>
    </row>
    <row r="22" spans="1:11" ht="56.25" x14ac:dyDescent="0.25">
      <c r="A22" s="37" t="s">
        <v>25</v>
      </c>
      <c r="B22" s="31" t="s">
        <v>26</v>
      </c>
      <c r="C22" s="30">
        <v>180</v>
      </c>
      <c r="D22" s="36">
        <f t="shared" ref="D22:D41" si="0">SUM(E22:J22)</f>
        <v>0</v>
      </c>
      <c r="E22" s="38"/>
      <c r="F22" s="38"/>
      <c r="G22" s="38"/>
      <c r="H22" s="38"/>
      <c r="I22" s="38"/>
      <c r="J22" s="38"/>
      <c r="K22" s="38"/>
    </row>
    <row r="23" spans="1:11" ht="112.5" x14ac:dyDescent="0.25">
      <c r="A23" s="37" t="s">
        <v>27</v>
      </c>
      <c r="B23" s="31" t="s">
        <v>28</v>
      </c>
      <c r="C23" s="30">
        <v>130</v>
      </c>
      <c r="D23" s="36">
        <f t="shared" si="0"/>
        <v>0</v>
      </c>
      <c r="E23" s="38"/>
      <c r="F23" s="38"/>
      <c r="G23" s="38"/>
      <c r="H23" s="38"/>
      <c r="I23" s="38"/>
      <c r="J23" s="38"/>
      <c r="K23" s="38"/>
    </row>
    <row r="24" spans="1:11" s="4" customFormat="1" ht="18.75" x14ac:dyDescent="0.25">
      <c r="A24" s="33" t="s">
        <v>29</v>
      </c>
      <c r="B24" s="35">
        <v>110</v>
      </c>
      <c r="C24" s="35">
        <v>120</v>
      </c>
      <c r="D24" s="36">
        <f t="shared" si="0"/>
        <v>0</v>
      </c>
      <c r="E24" s="35" t="s">
        <v>24</v>
      </c>
      <c r="F24" s="35" t="s">
        <v>22</v>
      </c>
      <c r="G24" s="35" t="s">
        <v>24</v>
      </c>
      <c r="H24" s="35" t="s">
        <v>24</v>
      </c>
      <c r="I24" s="35" t="s">
        <v>24</v>
      </c>
      <c r="J24" s="35"/>
      <c r="K24" s="35" t="s">
        <v>24</v>
      </c>
    </row>
    <row r="25" spans="1:11" ht="93.75" x14ac:dyDescent="0.25">
      <c r="A25" s="30" t="s">
        <v>30</v>
      </c>
      <c r="B25" s="30">
        <v>111</v>
      </c>
      <c r="C25" s="30">
        <v>120</v>
      </c>
      <c r="D25" s="36">
        <f t="shared" si="0"/>
        <v>60000</v>
      </c>
      <c r="E25" s="30"/>
      <c r="F25" s="30"/>
      <c r="G25" s="30"/>
      <c r="H25" s="30"/>
      <c r="I25" s="30"/>
      <c r="J25" s="36">
        <v>60000</v>
      </c>
      <c r="K25" s="30"/>
    </row>
    <row r="26" spans="1:11" s="4" customFormat="1" ht="66.599999999999994" customHeight="1" x14ac:dyDescent="0.25">
      <c r="A26" s="33" t="s">
        <v>31</v>
      </c>
      <c r="B26" s="35">
        <v>120</v>
      </c>
      <c r="C26" s="35">
        <v>130</v>
      </c>
      <c r="D26" s="36">
        <f t="shared" si="0"/>
        <v>201229870.00289267</v>
      </c>
      <c r="E26" s="36">
        <f>E42</f>
        <v>4979100.0028926749</v>
      </c>
      <c r="F26" s="36">
        <f>F42</f>
        <v>0</v>
      </c>
      <c r="G26" s="36">
        <v>104700</v>
      </c>
      <c r="H26" s="36">
        <f>H42</f>
        <v>0</v>
      </c>
      <c r="I26" s="36">
        <f>157521854+11850</f>
        <v>157533704</v>
      </c>
      <c r="J26" s="36">
        <v>38612366</v>
      </c>
      <c r="K26" s="35"/>
    </row>
    <row r="27" spans="1:11" ht="18.75" x14ac:dyDescent="0.25">
      <c r="A27" s="37"/>
      <c r="B27" s="30"/>
      <c r="C27" s="30"/>
      <c r="D27" s="36"/>
      <c r="E27" s="30"/>
      <c r="F27" s="30"/>
      <c r="G27" s="30"/>
      <c r="H27" s="30"/>
      <c r="I27" s="30"/>
      <c r="J27" s="30"/>
      <c r="K27" s="30"/>
    </row>
    <row r="28" spans="1:11" s="42" customFormat="1" ht="37.5" x14ac:dyDescent="0.25">
      <c r="A28" s="39" t="s">
        <v>32</v>
      </c>
      <c r="B28" s="40">
        <v>130</v>
      </c>
      <c r="C28" s="40">
        <v>140</v>
      </c>
      <c r="D28" s="41">
        <f t="shared" si="0"/>
        <v>0</v>
      </c>
      <c r="E28" s="40" t="s">
        <v>24</v>
      </c>
      <c r="F28" s="40" t="s">
        <v>22</v>
      </c>
      <c r="G28" s="40" t="s">
        <v>24</v>
      </c>
      <c r="H28" s="40" t="s">
        <v>24</v>
      </c>
      <c r="I28" s="40" t="s">
        <v>24</v>
      </c>
      <c r="J28" s="40"/>
      <c r="K28" s="40" t="s">
        <v>24</v>
      </c>
    </row>
    <row r="29" spans="1:11" s="46" customFormat="1" ht="18.75" x14ac:dyDescent="0.25">
      <c r="A29" s="43"/>
      <c r="B29" s="44"/>
      <c r="C29" s="44"/>
      <c r="D29" s="45"/>
      <c r="E29" s="44"/>
      <c r="F29" s="44"/>
      <c r="G29" s="44"/>
      <c r="H29" s="44"/>
      <c r="I29" s="44"/>
      <c r="J29" s="44"/>
      <c r="K29" s="44"/>
    </row>
    <row r="30" spans="1:11" s="46" customFormat="1" ht="48.6" customHeight="1" x14ac:dyDescent="0.25">
      <c r="A30" s="43" t="s">
        <v>33</v>
      </c>
      <c r="B30" s="44">
        <v>140</v>
      </c>
      <c r="C30" s="44">
        <v>150</v>
      </c>
      <c r="D30" s="45">
        <f t="shared" si="0"/>
        <v>0</v>
      </c>
      <c r="E30" s="44" t="s">
        <v>24</v>
      </c>
      <c r="F30" s="44" t="s">
        <v>22</v>
      </c>
      <c r="G30" s="44" t="s">
        <v>24</v>
      </c>
      <c r="H30" s="44" t="s">
        <v>24</v>
      </c>
      <c r="I30" s="44" t="s">
        <v>24</v>
      </c>
      <c r="J30" s="44"/>
      <c r="K30" s="44"/>
    </row>
    <row r="31" spans="1:11" s="4" customFormat="1" ht="25.9" customHeight="1" x14ac:dyDescent="0.25">
      <c r="A31" s="33" t="s">
        <v>34</v>
      </c>
      <c r="B31" s="35">
        <v>150</v>
      </c>
      <c r="C31" s="35">
        <v>180</v>
      </c>
      <c r="D31" s="36">
        <f t="shared" si="0"/>
        <v>0</v>
      </c>
      <c r="E31" s="35"/>
      <c r="F31" s="35"/>
      <c r="G31" s="35"/>
      <c r="H31" s="35"/>
      <c r="I31" s="35"/>
      <c r="J31" s="35"/>
      <c r="K31" s="35"/>
    </row>
    <row r="32" spans="1:11" ht="18.75" x14ac:dyDescent="0.25">
      <c r="A32" s="37" t="s">
        <v>35</v>
      </c>
      <c r="B32" s="30">
        <v>151</v>
      </c>
      <c r="C32" s="30">
        <v>181</v>
      </c>
      <c r="D32" s="36">
        <f t="shared" si="0"/>
        <v>0</v>
      </c>
      <c r="E32" s="30" t="s">
        <v>24</v>
      </c>
      <c r="F32" s="30" t="s">
        <v>22</v>
      </c>
      <c r="G32" s="30" t="s">
        <v>24</v>
      </c>
      <c r="H32" s="30" t="s">
        <v>24</v>
      </c>
      <c r="I32" s="30" t="s">
        <v>24</v>
      </c>
      <c r="J32" s="30"/>
      <c r="K32" s="30"/>
    </row>
    <row r="33" spans="1:12" ht="37.5" x14ac:dyDescent="0.25">
      <c r="A33" s="37" t="s">
        <v>36</v>
      </c>
      <c r="B33" s="30">
        <v>152</v>
      </c>
      <c r="C33" s="30">
        <v>182</v>
      </c>
      <c r="D33" s="36"/>
      <c r="E33" s="30"/>
      <c r="F33" s="30"/>
      <c r="G33" s="30"/>
      <c r="H33" s="30"/>
      <c r="I33" s="30"/>
      <c r="J33" s="30"/>
      <c r="K33" s="30"/>
    </row>
    <row r="34" spans="1:12" ht="37.5" x14ac:dyDescent="0.25">
      <c r="A34" s="37" t="s">
        <v>37</v>
      </c>
      <c r="B34" s="30">
        <v>153</v>
      </c>
      <c r="C34" s="30">
        <v>183</v>
      </c>
      <c r="D34" s="36"/>
      <c r="E34" s="30" t="s">
        <v>22</v>
      </c>
      <c r="F34" s="30" t="s">
        <v>22</v>
      </c>
      <c r="G34" s="30"/>
      <c r="H34" s="30" t="s">
        <v>22</v>
      </c>
      <c r="I34" s="30" t="s">
        <v>22</v>
      </c>
      <c r="J34" s="30" t="s">
        <v>22</v>
      </c>
      <c r="K34" s="30"/>
    </row>
    <row r="35" spans="1:12" ht="18.75" x14ac:dyDescent="0.25">
      <c r="A35" s="37" t="s">
        <v>38</v>
      </c>
      <c r="B35" s="30">
        <v>155</v>
      </c>
      <c r="C35" s="30">
        <v>189</v>
      </c>
      <c r="D35" s="36"/>
      <c r="E35" s="30"/>
      <c r="F35" s="30"/>
      <c r="G35" s="30"/>
      <c r="H35" s="30"/>
      <c r="I35" s="30"/>
      <c r="J35" s="30"/>
      <c r="K35" s="30"/>
    </row>
    <row r="36" spans="1:12" ht="18.75" x14ac:dyDescent="0.25">
      <c r="A36" s="37"/>
      <c r="B36" s="30"/>
      <c r="C36" s="30"/>
      <c r="D36" s="36"/>
      <c r="E36" s="30"/>
      <c r="F36" s="30"/>
      <c r="G36" s="30"/>
      <c r="H36" s="30"/>
      <c r="I36" s="30"/>
      <c r="J36" s="30"/>
      <c r="K36" s="30"/>
    </row>
    <row r="37" spans="1:12" s="4" customFormat="1" ht="37.5" x14ac:dyDescent="0.25">
      <c r="A37" s="33" t="s">
        <v>39</v>
      </c>
      <c r="B37" s="35">
        <v>180</v>
      </c>
      <c r="C37" s="35" t="s">
        <v>24</v>
      </c>
      <c r="D37" s="36">
        <f t="shared" si="0"/>
        <v>0</v>
      </c>
      <c r="E37" s="35" t="s">
        <v>24</v>
      </c>
      <c r="F37" s="35" t="s">
        <v>22</v>
      </c>
      <c r="G37" s="35" t="s">
        <v>24</v>
      </c>
      <c r="H37" s="35" t="s">
        <v>24</v>
      </c>
      <c r="I37" s="35" t="s">
        <v>24</v>
      </c>
      <c r="J37" s="35"/>
      <c r="K37" s="35" t="s">
        <v>24</v>
      </c>
    </row>
    <row r="38" spans="1:12" ht="37.5" x14ac:dyDescent="0.25">
      <c r="A38" s="47" t="s">
        <v>40</v>
      </c>
      <c r="B38" s="30">
        <v>181</v>
      </c>
      <c r="C38" s="30">
        <v>410</v>
      </c>
      <c r="D38" s="36">
        <f t="shared" si="0"/>
        <v>0</v>
      </c>
      <c r="E38" s="30"/>
      <c r="F38" s="30"/>
      <c r="G38" s="30"/>
      <c r="H38" s="30"/>
      <c r="I38" s="30"/>
      <c r="J38" s="30"/>
      <c r="K38" s="30"/>
    </row>
    <row r="39" spans="1:12" ht="37.5" x14ac:dyDescent="0.25">
      <c r="A39" s="47" t="s">
        <v>41</v>
      </c>
      <c r="B39" s="30">
        <v>182</v>
      </c>
      <c r="C39" s="30">
        <v>420</v>
      </c>
      <c r="D39" s="36">
        <f t="shared" si="0"/>
        <v>0</v>
      </c>
      <c r="E39" s="30"/>
      <c r="F39" s="30"/>
      <c r="G39" s="30"/>
      <c r="H39" s="30"/>
      <c r="I39" s="30"/>
      <c r="J39" s="30"/>
      <c r="K39" s="30"/>
    </row>
    <row r="40" spans="1:12" ht="37.5" x14ac:dyDescent="0.25">
      <c r="A40" s="47" t="s">
        <v>42</v>
      </c>
      <c r="B40" s="30">
        <v>183</v>
      </c>
      <c r="C40" s="30">
        <v>440</v>
      </c>
      <c r="D40" s="36">
        <f t="shared" si="0"/>
        <v>0</v>
      </c>
      <c r="E40" s="30"/>
      <c r="F40" s="30"/>
      <c r="G40" s="30"/>
      <c r="H40" s="30"/>
      <c r="I40" s="30"/>
      <c r="J40" s="30"/>
      <c r="K40" s="30"/>
    </row>
    <row r="41" spans="1:12" ht="18.75" x14ac:dyDescent="0.25">
      <c r="A41" s="37"/>
      <c r="B41" s="30"/>
      <c r="C41" s="30"/>
      <c r="D41" s="36">
        <f t="shared" si="0"/>
        <v>0</v>
      </c>
      <c r="E41" s="30"/>
      <c r="F41" s="30"/>
      <c r="G41" s="30"/>
      <c r="H41" s="30"/>
      <c r="I41" s="30"/>
      <c r="J41" s="30"/>
      <c r="K41" s="30"/>
    </row>
    <row r="42" spans="1:12" s="52" customFormat="1" ht="39.6" customHeight="1" x14ac:dyDescent="0.25">
      <c r="A42" s="48" t="s">
        <v>43</v>
      </c>
      <c r="B42" s="49">
        <v>200</v>
      </c>
      <c r="C42" s="49" t="s">
        <v>24</v>
      </c>
      <c r="D42" s="50">
        <f>E42+G42+I42+J42</f>
        <v>204081143.66934067</v>
      </c>
      <c r="E42" s="50">
        <f>E43+E83</f>
        <v>4979100.0028926749</v>
      </c>
      <c r="F42" s="50">
        <f>F43+F83</f>
        <v>0</v>
      </c>
      <c r="G42" s="50">
        <v>104700</v>
      </c>
      <c r="H42" s="50">
        <f>H43+H83</f>
        <v>0</v>
      </c>
      <c r="I42" s="50">
        <f>I43+I80+I67</f>
        <v>160179995.94004801</v>
      </c>
      <c r="J42" s="50">
        <f>J43+J80+J60</f>
        <v>38817347.726400003</v>
      </c>
      <c r="K42" s="50"/>
      <c r="L42" s="51"/>
    </row>
    <row r="43" spans="1:12" s="54" customFormat="1" ht="37.5" x14ac:dyDescent="0.25">
      <c r="A43" s="48" t="s">
        <v>44</v>
      </c>
      <c r="B43" s="53">
        <v>210</v>
      </c>
      <c r="C43" s="53">
        <v>100</v>
      </c>
      <c r="D43" s="50">
        <f>D44+D46+D51</f>
        <v>151722297.49000001</v>
      </c>
      <c r="E43" s="50">
        <f>E44</f>
        <v>742465.5</v>
      </c>
      <c r="F43" s="50"/>
      <c r="G43" s="50">
        <f>G44+G46+G51</f>
        <v>0</v>
      </c>
      <c r="H43" s="50">
        <f>H44+H46+H51</f>
        <v>0</v>
      </c>
      <c r="I43" s="50">
        <f>I44+I46</f>
        <v>132315341.98999999</v>
      </c>
      <c r="J43" s="50">
        <f>J44+J46+J51</f>
        <v>18664490</v>
      </c>
      <c r="K43" s="50">
        <f>K44+K46+K51</f>
        <v>0</v>
      </c>
    </row>
    <row r="44" spans="1:12" s="52" customFormat="1" ht="56.25" x14ac:dyDescent="0.25">
      <c r="A44" s="55" t="s">
        <v>45</v>
      </c>
      <c r="B44" s="49">
        <v>211</v>
      </c>
      <c r="C44" s="49">
        <v>111.119</v>
      </c>
      <c r="D44" s="50">
        <f>D45+D52</f>
        <v>150703677.49000001</v>
      </c>
      <c r="E44" s="56">
        <f>E45+E52</f>
        <v>742465.5</v>
      </c>
      <c r="F44" s="56"/>
      <c r="G44" s="56">
        <f>G45+G52</f>
        <v>0</v>
      </c>
      <c r="H44" s="56">
        <f>H45+H52</f>
        <v>0</v>
      </c>
      <c r="I44" s="56">
        <f>I45+I52</f>
        <v>131296721.98999999</v>
      </c>
      <c r="J44" s="56">
        <f>J45+J52</f>
        <v>18664490</v>
      </c>
      <c r="K44" s="56">
        <f>K45+K52</f>
        <v>0</v>
      </c>
    </row>
    <row r="45" spans="1:12" s="52" customFormat="1" ht="18.75" x14ac:dyDescent="0.25">
      <c r="A45" s="55" t="s">
        <v>46</v>
      </c>
      <c r="B45" s="49">
        <v>212</v>
      </c>
      <c r="C45" s="49">
        <v>111</v>
      </c>
      <c r="D45" s="36">
        <f>SUM(E45:J45)</f>
        <v>115748130.98999999</v>
      </c>
      <c r="E45" s="56">
        <f>'[1]111смз'!J32*1000</f>
        <v>570250</v>
      </c>
      <c r="F45" s="56"/>
      <c r="G45" s="56"/>
      <c r="H45" s="56"/>
      <c r="I45" s="56">
        <f>100842636-0.01</f>
        <v>100842635.98999999</v>
      </c>
      <c r="J45" s="56">
        <v>14335245</v>
      </c>
      <c r="K45" s="56"/>
    </row>
    <row r="46" spans="1:12" s="52" customFormat="1" ht="75" x14ac:dyDescent="0.25">
      <c r="A46" s="57" t="s">
        <v>47</v>
      </c>
      <c r="B46" s="49">
        <v>213</v>
      </c>
      <c r="C46" s="49">
        <v>112</v>
      </c>
      <c r="D46" s="36">
        <f>SUM(E46:J46)</f>
        <v>1018620</v>
      </c>
      <c r="E46" s="56"/>
      <c r="F46" s="56"/>
      <c r="G46" s="56"/>
      <c r="H46" s="56"/>
      <c r="I46" s="56">
        <f>I47+I48+I50</f>
        <v>1018620</v>
      </c>
      <c r="J46" s="56"/>
      <c r="K46" s="56"/>
    </row>
    <row r="47" spans="1:12" s="52" customFormat="1" ht="18.75" x14ac:dyDescent="0.25">
      <c r="A47" s="57" t="s">
        <v>48</v>
      </c>
      <c r="B47" s="49" t="s">
        <v>49</v>
      </c>
      <c r="C47" s="49">
        <v>112</v>
      </c>
      <c r="D47" s="36">
        <f>SUM(E47:J47)</f>
        <v>913500</v>
      </c>
      <c r="E47" s="56"/>
      <c r="F47" s="56"/>
      <c r="G47" s="56"/>
      <c r="H47" s="56"/>
      <c r="I47" s="56">
        <f>'[1]112мол'!G14+'[1]112.1 '!G14</f>
        <v>913500</v>
      </c>
      <c r="J47" s="56"/>
      <c r="K47" s="56"/>
    </row>
    <row r="48" spans="1:12" s="52" customFormat="1" ht="18.75" x14ac:dyDescent="0.25">
      <c r="A48" s="57" t="s">
        <v>50</v>
      </c>
      <c r="B48" s="49" t="s">
        <v>51</v>
      </c>
      <c r="C48" s="49">
        <v>112</v>
      </c>
      <c r="D48" s="36">
        <f>SUM(E48:J48)</f>
        <v>4320</v>
      </c>
      <c r="E48" s="56"/>
      <c r="F48" s="56"/>
      <c r="G48" s="56"/>
      <c r="H48" s="56"/>
      <c r="I48" s="56">
        <f>'[1]112 222,226 омс'!F12</f>
        <v>4320</v>
      </c>
      <c r="J48" s="56"/>
      <c r="K48" s="56"/>
    </row>
    <row r="49" spans="1:11" s="52" customFormat="1" ht="37.5" x14ac:dyDescent="0.25">
      <c r="A49" s="57" t="s">
        <v>52</v>
      </c>
      <c r="B49" s="49" t="s">
        <v>53</v>
      </c>
      <c r="C49" s="49">
        <v>112</v>
      </c>
      <c r="D49" s="36"/>
      <c r="E49" s="56"/>
      <c r="F49" s="56"/>
      <c r="G49" s="56"/>
      <c r="H49" s="56"/>
      <c r="I49" s="56"/>
      <c r="J49" s="56"/>
      <c r="K49" s="56"/>
    </row>
    <row r="50" spans="1:11" s="52" customFormat="1" ht="18.75" x14ac:dyDescent="0.25">
      <c r="A50" s="57" t="s">
        <v>54</v>
      </c>
      <c r="B50" s="49" t="s">
        <v>55</v>
      </c>
      <c r="C50" s="49">
        <v>112</v>
      </c>
      <c r="D50" s="36">
        <f>SUM(E50:J50)</f>
        <v>100800</v>
      </c>
      <c r="E50" s="56"/>
      <c r="F50" s="56"/>
      <c r="G50" s="56"/>
      <c r="H50" s="56"/>
      <c r="I50" s="56">
        <f>'[1]112 222,226 омс'!F13</f>
        <v>100800</v>
      </c>
      <c r="J50" s="56"/>
      <c r="K50" s="56"/>
    </row>
    <row r="51" spans="1:11" s="52" customFormat="1" ht="115.5" customHeight="1" x14ac:dyDescent="0.25">
      <c r="A51" s="55" t="s">
        <v>56</v>
      </c>
      <c r="B51" s="49">
        <v>214</v>
      </c>
      <c r="C51" s="49">
        <v>113</v>
      </c>
      <c r="D51" s="36">
        <f>SUM(E51:J51)</f>
        <v>0</v>
      </c>
      <c r="E51" s="56"/>
      <c r="F51" s="56"/>
      <c r="G51" s="56"/>
      <c r="H51" s="56"/>
      <c r="I51" s="56"/>
      <c r="J51" s="56"/>
      <c r="K51" s="56"/>
    </row>
    <row r="52" spans="1:11" s="52" customFormat="1" ht="112.5" x14ac:dyDescent="0.25">
      <c r="A52" s="55" t="s">
        <v>57</v>
      </c>
      <c r="B52" s="49">
        <v>215</v>
      </c>
      <c r="C52" s="49">
        <v>119</v>
      </c>
      <c r="D52" s="36">
        <f>SUM(E52:J52)</f>
        <v>34955546.5</v>
      </c>
      <c r="E52" s="56">
        <f>'[1]119смз'!D22</f>
        <v>172215.5</v>
      </c>
      <c r="F52" s="56"/>
      <c r="G52" s="56"/>
      <c r="H52" s="56"/>
      <c r="I52" s="56">
        <f>'[1]119омс'!D22</f>
        <v>30454086</v>
      </c>
      <c r="J52" s="56">
        <f>'[1]119внеб+род'!D22</f>
        <v>4329245</v>
      </c>
      <c r="K52" s="56"/>
    </row>
    <row r="53" spans="1:11" s="52" customFormat="1" ht="37.5" x14ac:dyDescent="0.25">
      <c r="A53" s="55" t="s">
        <v>58</v>
      </c>
      <c r="B53" s="49" t="s">
        <v>59</v>
      </c>
      <c r="C53" s="49">
        <v>119</v>
      </c>
      <c r="D53" s="36"/>
      <c r="E53" s="56"/>
      <c r="F53" s="56"/>
      <c r="G53" s="56"/>
      <c r="H53" s="56"/>
      <c r="I53" s="56"/>
      <c r="J53" s="56"/>
      <c r="K53" s="56"/>
    </row>
    <row r="54" spans="1:11" s="52" customFormat="1" ht="37.5" x14ac:dyDescent="0.25">
      <c r="A54" s="55" t="s">
        <v>60</v>
      </c>
      <c r="B54" s="49" t="s">
        <v>61</v>
      </c>
      <c r="C54" s="49">
        <v>119</v>
      </c>
      <c r="D54" s="36"/>
      <c r="E54" s="56"/>
      <c r="F54" s="56"/>
      <c r="G54" s="56"/>
      <c r="H54" s="56"/>
      <c r="I54" s="56"/>
      <c r="J54" s="56"/>
      <c r="K54" s="56"/>
    </row>
    <row r="55" spans="1:11" s="52" customFormat="1" ht="18.75" x14ac:dyDescent="0.25">
      <c r="A55" s="55" t="s">
        <v>62</v>
      </c>
      <c r="B55" s="49" t="s">
        <v>63</v>
      </c>
      <c r="C55" s="49">
        <v>119</v>
      </c>
      <c r="D55" s="36"/>
      <c r="E55" s="56"/>
      <c r="F55" s="56"/>
      <c r="G55" s="56"/>
      <c r="H55" s="56"/>
      <c r="I55" s="56"/>
      <c r="J55" s="56"/>
      <c r="K55" s="56"/>
    </row>
    <row r="56" spans="1:11" s="52" customFormat="1" ht="37.5" x14ac:dyDescent="0.25">
      <c r="A56" s="57" t="s">
        <v>52</v>
      </c>
      <c r="B56" s="49" t="s">
        <v>64</v>
      </c>
      <c r="C56" s="49">
        <v>119</v>
      </c>
      <c r="D56" s="36"/>
      <c r="E56" s="56"/>
      <c r="F56" s="56"/>
      <c r="G56" s="56"/>
      <c r="H56" s="56"/>
      <c r="I56" s="56"/>
      <c r="J56" s="56"/>
      <c r="K56" s="56"/>
    </row>
    <row r="57" spans="1:11" s="52" customFormat="1" ht="37.5" x14ac:dyDescent="0.25">
      <c r="A57" s="55" t="s">
        <v>65</v>
      </c>
      <c r="B57" s="49" t="s">
        <v>66</v>
      </c>
      <c r="C57" s="49">
        <v>119</v>
      </c>
      <c r="D57" s="36"/>
      <c r="E57" s="56"/>
      <c r="F57" s="56"/>
      <c r="G57" s="56"/>
      <c r="H57" s="56"/>
      <c r="I57" s="56"/>
      <c r="J57" s="56"/>
      <c r="K57" s="56"/>
    </row>
    <row r="58" spans="1:11" s="52" customFormat="1" ht="37.5" x14ac:dyDescent="0.25">
      <c r="A58" s="55" t="s">
        <v>67</v>
      </c>
      <c r="B58" s="49" t="s">
        <v>68</v>
      </c>
      <c r="C58" s="49">
        <v>119</v>
      </c>
      <c r="D58" s="36"/>
      <c r="E58" s="56"/>
      <c r="F58" s="56"/>
      <c r="G58" s="56"/>
      <c r="H58" s="56"/>
      <c r="I58" s="56"/>
      <c r="J58" s="56"/>
      <c r="K58" s="56"/>
    </row>
    <row r="59" spans="1:11" s="52" customFormat="1" ht="18.75" x14ac:dyDescent="0.25">
      <c r="B59" s="49"/>
      <c r="C59" s="49"/>
      <c r="D59" s="36">
        <f>SUM(E59:J59)</f>
        <v>0</v>
      </c>
      <c r="E59" s="56"/>
      <c r="F59" s="56"/>
      <c r="G59" s="56"/>
      <c r="H59" s="56"/>
      <c r="I59" s="56"/>
      <c r="J59" s="56"/>
      <c r="K59" s="56"/>
    </row>
    <row r="60" spans="1:11" s="54" customFormat="1" ht="56.25" x14ac:dyDescent="0.25">
      <c r="A60" s="48" t="s">
        <v>69</v>
      </c>
      <c r="B60" s="53">
        <v>220</v>
      </c>
      <c r="C60" s="53">
        <v>300</v>
      </c>
      <c r="D60" s="50">
        <f>D61+D63+D64+D65</f>
        <v>0</v>
      </c>
      <c r="E60" s="50">
        <f t="shared" ref="E60:K60" si="1">E61+E63+E64+E65</f>
        <v>0</v>
      </c>
      <c r="F60" s="50"/>
      <c r="G60" s="50">
        <f t="shared" si="1"/>
        <v>0</v>
      </c>
      <c r="H60" s="50">
        <f t="shared" si="1"/>
        <v>0</v>
      </c>
      <c r="I60" s="50">
        <f t="shared" si="1"/>
        <v>0</v>
      </c>
      <c r="J60" s="50">
        <f>J61+J63+J64+J65</f>
        <v>555000</v>
      </c>
      <c r="K60" s="50">
        <f t="shared" si="1"/>
        <v>0</v>
      </c>
    </row>
    <row r="61" spans="1:11" s="52" customFormat="1" ht="75" x14ac:dyDescent="0.25">
      <c r="A61" s="55" t="s">
        <v>70</v>
      </c>
      <c r="B61" s="49">
        <v>221</v>
      </c>
      <c r="C61" s="49">
        <v>320</v>
      </c>
      <c r="D61" s="50">
        <f>D62</f>
        <v>0</v>
      </c>
      <c r="E61" s="56">
        <f t="shared" ref="E61:K61" si="2">E62</f>
        <v>0</v>
      </c>
      <c r="F61" s="56"/>
      <c r="G61" s="56">
        <f t="shared" si="2"/>
        <v>0</v>
      </c>
      <c r="H61" s="56">
        <f t="shared" si="2"/>
        <v>0</v>
      </c>
      <c r="I61" s="56">
        <f t="shared" si="2"/>
        <v>0</v>
      </c>
      <c r="J61" s="56">
        <f>'[1]263 рт'!E23</f>
        <v>555000</v>
      </c>
      <c r="K61" s="56">
        <f t="shared" si="2"/>
        <v>0</v>
      </c>
    </row>
    <row r="62" spans="1:11" s="52" customFormat="1" ht="75" x14ac:dyDescent="0.25">
      <c r="A62" s="55" t="s">
        <v>71</v>
      </c>
      <c r="B62" s="49">
        <v>222</v>
      </c>
      <c r="C62" s="49">
        <v>321</v>
      </c>
      <c r="D62" s="36">
        <f>SUM(E62:J62)</f>
        <v>0</v>
      </c>
      <c r="E62" s="56"/>
      <c r="F62" s="56"/>
      <c r="G62" s="56"/>
      <c r="H62" s="56"/>
      <c r="I62" s="56"/>
      <c r="J62" s="56"/>
      <c r="K62" s="56"/>
    </row>
    <row r="63" spans="1:11" s="52" customFormat="1" ht="18.75" x14ac:dyDescent="0.25">
      <c r="A63" s="55" t="s">
        <v>72</v>
      </c>
      <c r="B63" s="49">
        <v>223</v>
      </c>
      <c r="C63" s="49">
        <v>340</v>
      </c>
      <c r="D63" s="36">
        <f>SUM(E63:J63)</f>
        <v>0</v>
      </c>
      <c r="E63" s="56"/>
      <c r="F63" s="56"/>
      <c r="G63" s="56"/>
      <c r="H63" s="56"/>
      <c r="I63" s="56"/>
      <c r="J63" s="56"/>
      <c r="K63" s="56"/>
    </row>
    <row r="64" spans="1:11" s="52" customFormat="1" ht="18.75" x14ac:dyDescent="0.25">
      <c r="A64" s="55" t="s">
        <v>73</v>
      </c>
      <c r="B64" s="49">
        <v>224</v>
      </c>
      <c r="C64" s="49">
        <v>350</v>
      </c>
      <c r="D64" s="36">
        <f>SUM(E64:J64)</f>
        <v>0</v>
      </c>
      <c r="E64" s="56"/>
      <c r="F64" s="56"/>
      <c r="G64" s="56"/>
      <c r="H64" s="56"/>
      <c r="I64" s="56"/>
      <c r="J64" s="56"/>
      <c r="K64" s="56"/>
    </row>
    <row r="65" spans="1:11" s="52" customFormat="1" ht="18.75" x14ac:dyDescent="0.25">
      <c r="A65" s="55" t="s">
        <v>74</v>
      </c>
      <c r="B65" s="49">
        <v>225</v>
      </c>
      <c r="C65" s="49">
        <v>360</v>
      </c>
      <c r="D65" s="36">
        <f>SUM(E65:J65)</f>
        <v>0</v>
      </c>
      <c r="E65" s="56"/>
      <c r="F65" s="56"/>
      <c r="G65" s="56"/>
      <c r="H65" s="56"/>
      <c r="I65" s="56"/>
      <c r="J65" s="56"/>
      <c r="K65" s="56"/>
    </row>
    <row r="66" spans="1:11" s="52" customFormat="1" ht="18.75" x14ac:dyDescent="0.25">
      <c r="A66" s="57"/>
      <c r="B66" s="49"/>
      <c r="C66" s="49"/>
      <c r="D66" s="36">
        <f>SUM(E66:J66)</f>
        <v>0</v>
      </c>
      <c r="E66" s="56"/>
      <c r="F66" s="56"/>
      <c r="G66" s="56"/>
      <c r="H66" s="56"/>
      <c r="I66" s="56"/>
      <c r="J66" s="56"/>
      <c r="K66" s="56"/>
    </row>
    <row r="67" spans="1:11" s="54" customFormat="1" ht="37.5" x14ac:dyDescent="0.25">
      <c r="A67" s="48" t="s">
        <v>75</v>
      </c>
      <c r="B67" s="53">
        <v>226</v>
      </c>
      <c r="C67" s="53">
        <v>800</v>
      </c>
      <c r="D67" s="50">
        <f>D68+D70+D74</f>
        <v>1811337.21</v>
      </c>
      <c r="E67" s="50">
        <f t="shared" ref="E67:K67" si="3">E68+E70+E74</f>
        <v>0</v>
      </c>
      <c r="F67" s="50"/>
      <c r="G67" s="50">
        <f t="shared" si="3"/>
        <v>0</v>
      </c>
      <c r="H67" s="50">
        <f t="shared" si="3"/>
        <v>0</v>
      </c>
      <c r="I67" s="50">
        <f t="shared" si="3"/>
        <v>1811337.21</v>
      </c>
      <c r="J67" s="50">
        <f t="shared" si="3"/>
        <v>0</v>
      </c>
      <c r="K67" s="50">
        <f t="shared" si="3"/>
        <v>0</v>
      </c>
    </row>
    <row r="68" spans="1:11" s="52" customFormat="1" ht="75" x14ac:dyDescent="0.25">
      <c r="A68" s="57" t="s">
        <v>76</v>
      </c>
      <c r="B68" s="49">
        <v>227</v>
      </c>
      <c r="C68" s="49">
        <v>831</v>
      </c>
      <c r="D68" s="36">
        <f>SUM(E68:J68)</f>
        <v>0</v>
      </c>
      <c r="E68" s="56"/>
      <c r="F68" s="56"/>
      <c r="G68" s="56"/>
      <c r="H68" s="56"/>
      <c r="I68" s="56"/>
      <c r="J68" s="56"/>
      <c r="K68" s="56"/>
    </row>
    <row r="69" spans="1:11" s="52" customFormat="1" ht="18.75" x14ac:dyDescent="0.25">
      <c r="A69" s="55"/>
      <c r="B69" s="49"/>
      <c r="C69" s="49"/>
      <c r="D69" s="36">
        <f>SUM(E69:J69)</f>
        <v>0</v>
      </c>
      <c r="E69" s="56"/>
      <c r="F69" s="56"/>
      <c r="G69" s="56"/>
      <c r="H69" s="56"/>
      <c r="I69" s="56"/>
      <c r="J69" s="56"/>
      <c r="K69" s="56"/>
    </row>
    <row r="70" spans="1:11" s="52" customFormat="1" ht="37.5" x14ac:dyDescent="0.25">
      <c r="A70" s="48" t="s">
        <v>77</v>
      </c>
      <c r="B70" s="53">
        <v>230</v>
      </c>
      <c r="C70" s="53">
        <v>850</v>
      </c>
      <c r="D70" s="50">
        <f t="shared" ref="D70:K70" si="4">SUM(D71:D73)</f>
        <v>1811337.21</v>
      </c>
      <c r="E70" s="56">
        <f>SUM(E71:E73)</f>
        <v>0</v>
      </c>
      <c r="F70" s="50">
        <f t="shared" si="4"/>
        <v>0</v>
      </c>
      <c r="G70" s="50">
        <f t="shared" si="4"/>
        <v>0</v>
      </c>
      <c r="H70" s="50">
        <f t="shared" si="4"/>
        <v>0</v>
      </c>
      <c r="I70" s="56">
        <f>SUM(I71:I73)</f>
        <v>1811337.21</v>
      </c>
      <c r="J70" s="56"/>
      <c r="K70" s="56">
        <f t="shared" si="4"/>
        <v>0</v>
      </c>
    </row>
    <row r="71" spans="1:11" s="52" customFormat="1" ht="56.25" x14ac:dyDescent="0.25">
      <c r="A71" s="55" t="s">
        <v>78</v>
      </c>
      <c r="B71" s="49">
        <v>231</v>
      </c>
      <c r="C71" s="49">
        <v>851</v>
      </c>
      <c r="D71" s="36">
        <f t="shared" ref="D71:D78" si="5">SUM(E71:J71)</f>
        <v>1676337.21</v>
      </c>
      <c r="E71" s="56"/>
      <c r="F71" s="56"/>
      <c r="G71" s="56"/>
      <c r="H71" s="56"/>
      <c r="I71" s="56">
        <v>1676337.21</v>
      </c>
      <c r="J71" s="56"/>
      <c r="K71" s="56"/>
    </row>
    <row r="72" spans="1:11" s="52" customFormat="1" ht="37.5" x14ac:dyDescent="0.25">
      <c r="A72" s="55" t="s">
        <v>79</v>
      </c>
      <c r="B72" s="49">
        <v>232</v>
      </c>
      <c r="C72" s="49">
        <v>852</v>
      </c>
      <c r="D72" s="36">
        <f t="shared" si="5"/>
        <v>135000</v>
      </c>
      <c r="E72" s="56"/>
      <c r="F72" s="56"/>
      <c r="G72" s="56"/>
      <c r="H72" s="56"/>
      <c r="I72" s="56">
        <v>135000</v>
      </c>
      <c r="J72" s="56"/>
      <c r="K72" s="56"/>
    </row>
    <row r="73" spans="1:11" s="52" customFormat="1" ht="18.75" x14ac:dyDescent="0.25">
      <c r="A73" s="55" t="s">
        <v>80</v>
      </c>
      <c r="B73" s="49">
        <v>233</v>
      </c>
      <c r="C73" s="49">
        <v>853</v>
      </c>
      <c r="D73" s="36">
        <f t="shared" si="5"/>
        <v>0</v>
      </c>
      <c r="E73" s="56"/>
      <c r="F73" s="56"/>
      <c r="G73" s="56"/>
      <c r="H73" s="56"/>
      <c r="I73" s="56"/>
      <c r="J73" s="56"/>
      <c r="K73" s="56"/>
    </row>
    <row r="74" spans="1:11" s="52" customFormat="1" ht="75" x14ac:dyDescent="0.25">
      <c r="A74" s="55" t="s">
        <v>81</v>
      </c>
      <c r="B74" s="49">
        <v>234</v>
      </c>
      <c r="C74" s="49">
        <v>860</v>
      </c>
      <c r="D74" s="36">
        <f t="shared" si="5"/>
        <v>0</v>
      </c>
      <c r="E74" s="56"/>
      <c r="F74" s="56"/>
      <c r="G74" s="56"/>
      <c r="H74" s="56"/>
      <c r="I74" s="56"/>
      <c r="J74" s="56"/>
      <c r="K74" s="56"/>
    </row>
    <row r="75" spans="1:11" s="52" customFormat="1" ht="18.75" x14ac:dyDescent="0.25">
      <c r="A75" s="55"/>
      <c r="B75" s="49"/>
      <c r="C75" s="49"/>
      <c r="D75" s="36">
        <f t="shared" si="5"/>
        <v>0</v>
      </c>
      <c r="E75" s="56"/>
      <c r="F75" s="56"/>
      <c r="G75" s="56"/>
      <c r="H75" s="56"/>
      <c r="I75" s="56"/>
      <c r="J75" s="56"/>
      <c r="K75" s="56"/>
    </row>
    <row r="76" spans="1:11" s="54" customFormat="1" ht="43.9" customHeight="1" x14ac:dyDescent="0.25">
      <c r="A76" s="48" t="s">
        <v>82</v>
      </c>
      <c r="B76" s="53">
        <v>240</v>
      </c>
      <c r="C76" s="53">
        <v>600</v>
      </c>
      <c r="D76" s="36">
        <f t="shared" si="5"/>
        <v>0</v>
      </c>
      <c r="E76" s="50"/>
      <c r="F76" s="50"/>
      <c r="G76" s="50"/>
      <c r="H76" s="50"/>
      <c r="I76" s="50"/>
      <c r="J76" s="50"/>
      <c r="K76" s="50"/>
    </row>
    <row r="77" spans="1:11" s="52" customFormat="1" ht="18.75" x14ac:dyDescent="0.25">
      <c r="A77" s="55"/>
      <c r="B77" s="49"/>
      <c r="C77" s="49"/>
      <c r="D77" s="36">
        <f t="shared" si="5"/>
        <v>0</v>
      </c>
      <c r="E77" s="56"/>
      <c r="F77" s="56"/>
      <c r="G77" s="56"/>
      <c r="H77" s="56"/>
      <c r="I77" s="56"/>
      <c r="J77" s="56"/>
      <c r="K77" s="56"/>
    </row>
    <row r="78" spans="1:11" s="52" customFormat="1" ht="56.25" x14ac:dyDescent="0.25">
      <c r="A78" s="55" t="s">
        <v>83</v>
      </c>
      <c r="B78" s="49">
        <v>250</v>
      </c>
      <c r="C78" s="49"/>
      <c r="D78" s="36">
        <f t="shared" si="5"/>
        <v>0</v>
      </c>
      <c r="E78" s="56"/>
      <c r="F78" s="56"/>
      <c r="G78" s="56"/>
      <c r="H78" s="56"/>
      <c r="I78" s="56"/>
      <c r="J78" s="56"/>
      <c r="K78" s="56"/>
    </row>
    <row r="79" spans="1:11" s="52" customFormat="1" ht="18.75" x14ac:dyDescent="0.25">
      <c r="A79" s="55"/>
      <c r="B79" s="49"/>
      <c r="C79" s="49"/>
      <c r="D79" s="36"/>
      <c r="E79" s="56"/>
      <c r="F79" s="56"/>
      <c r="G79" s="56"/>
      <c r="H79" s="56"/>
      <c r="I79" s="56"/>
      <c r="J79" s="56"/>
      <c r="K79" s="56"/>
    </row>
    <row r="80" spans="1:11" s="54" customFormat="1" ht="42.6" customHeight="1" x14ac:dyDescent="0.25">
      <c r="A80" s="48" t="s">
        <v>84</v>
      </c>
      <c r="B80" s="53">
        <v>260</v>
      </c>
      <c r="C80" s="53"/>
      <c r="D80" s="36">
        <f>SUM(E80:J80)</f>
        <v>49992508.969340675</v>
      </c>
      <c r="E80" s="50">
        <f t="shared" ref="E80:J80" si="6">E83</f>
        <v>4236634.5028926749</v>
      </c>
      <c r="F80" s="50">
        <f t="shared" si="6"/>
        <v>0</v>
      </c>
      <c r="G80" s="50">
        <v>104700</v>
      </c>
      <c r="H80" s="50">
        <f t="shared" si="6"/>
        <v>0</v>
      </c>
      <c r="I80" s="50">
        <f t="shared" si="6"/>
        <v>26053316.740047995</v>
      </c>
      <c r="J80" s="50">
        <f t="shared" si="6"/>
        <v>19597857.726400003</v>
      </c>
      <c r="K80" s="50"/>
    </row>
    <row r="81" spans="1:11" s="52" customFormat="1" ht="56.25" x14ac:dyDescent="0.25">
      <c r="A81" s="55" t="s">
        <v>85</v>
      </c>
      <c r="B81" s="49">
        <v>261</v>
      </c>
      <c r="C81" s="49">
        <v>241</v>
      </c>
      <c r="D81" s="36">
        <f>SUM(E81:J81)</f>
        <v>0</v>
      </c>
      <c r="E81" s="56"/>
      <c r="F81" s="56"/>
      <c r="G81" s="56"/>
      <c r="H81" s="56"/>
      <c r="I81" s="56"/>
      <c r="J81" s="56"/>
      <c r="K81" s="56"/>
    </row>
    <row r="82" spans="1:11" s="52" customFormat="1" ht="75" customHeight="1" x14ac:dyDescent="0.25">
      <c r="A82" s="55" t="s">
        <v>86</v>
      </c>
      <c r="B82" s="49">
        <v>262</v>
      </c>
      <c r="C82" s="49">
        <v>243</v>
      </c>
      <c r="D82" s="36">
        <f>SUM(E82:J82)</f>
        <v>0</v>
      </c>
      <c r="E82" s="56"/>
      <c r="F82" s="56"/>
      <c r="G82" s="56"/>
      <c r="H82" s="56"/>
      <c r="I82" s="56"/>
      <c r="J82" s="56"/>
      <c r="K82" s="56"/>
    </row>
    <row r="83" spans="1:11" s="58" customFormat="1" ht="82.15" customHeight="1" x14ac:dyDescent="0.25">
      <c r="A83" s="55" t="s">
        <v>87</v>
      </c>
      <c r="B83" s="49">
        <v>263</v>
      </c>
      <c r="C83" s="49">
        <v>244</v>
      </c>
      <c r="D83" s="56">
        <f>SUM(D84:D92)</f>
        <v>49992508.969340667</v>
      </c>
      <c r="E83" s="56">
        <f>SUM(E84:E92)</f>
        <v>4236634.5028926749</v>
      </c>
      <c r="F83" s="56"/>
      <c r="G83" s="56">
        <v>104700</v>
      </c>
      <c r="H83" s="56">
        <f>SUM(H84:H92)</f>
        <v>0</v>
      </c>
      <c r="I83" s="56">
        <f>SUM(I84:I92)</f>
        <v>26053316.740047995</v>
      </c>
      <c r="J83" s="56">
        <f>SUM(J84:J92)</f>
        <v>19597857.726400003</v>
      </c>
      <c r="K83" s="56">
        <f>SUM(K84:K92)</f>
        <v>0</v>
      </c>
    </row>
    <row r="84" spans="1:11" s="52" customFormat="1" ht="18.75" x14ac:dyDescent="0.25">
      <c r="A84" s="57" t="s">
        <v>88</v>
      </c>
      <c r="B84" s="49" t="s">
        <v>89</v>
      </c>
      <c r="C84" s="49">
        <v>244</v>
      </c>
      <c r="D84" s="36">
        <f t="shared" ref="D84:D92" si="7">SUM(E84:J84)</f>
        <v>398886</v>
      </c>
      <c r="E84" s="56"/>
      <c r="F84" s="56"/>
      <c r="G84" s="56"/>
      <c r="H84" s="56"/>
      <c r="I84" s="56">
        <f>'[1]221омс'!F22</f>
        <v>163980</v>
      </c>
      <c r="J84" s="56">
        <f>'[1]221внеб'!F22</f>
        <v>234906</v>
      </c>
      <c r="K84" s="56"/>
    </row>
    <row r="85" spans="1:11" s="52" customFormat="1" ht="18.75" x14ac:dyDescent="0.25">
      <c r="A85" s="55" t="s">
        <v>90</v>
      </c>
      <c r="B85" s="49" t="s">
        <v>91</v>
      </c>
      <c r="C85" s="49">
        <v>244</v>
      </c>
      <c r="D85" s="36">
        <f t="shared" si="7"/>
        <v>1032542</v>
      </c>
      <c r="E85" s="56"/>
      <c r="F85" s="56"/>
      <c r="G85" s="56"/>
      <c r="H85" s="56"/>
      <c r="I85" s="56">
        <v>82542</v>
      </c>
      <c r="J85" s="56">
        <f>'[1]222 внеб'!E16</f>
        <v>950000</v>
      </c>
      <c r="K85" s="56"/>
    </row>
    <row r="86" spans="1:11" s="52" customFormat="1" ht="18.75" x14ac:dyDescent="0.25">
      <c r="A86" s="55" t="s">
        <v>92</v>
      </c>
      <c r="B86" s="49" t="s">
        <v>93</v>
      </c>
      <c r="C86" s="49">
        <v>244</v>
      </c>
      <c r="D86" s="36">
        <f t="shared" si="7"/>
        <v>7543799.6293406701</v>
      </c>
      <c r="E86" s="56">
        <f>'[1]223смз'!E21</f>
        <v>270400.00289267499</v>
      </c>
      <c r="F86" s="56"/>
      <c r="G86" s="56"/>
      <c r="H86" s="56"/>
      <c r="I86" s="56">
        <f>'[1]223омс'!E21</f>
        <v>6463399.6300479956</v>
      </c>
      <c r="J86" s="56">
        <f>'[1]223 внеб'!E21</f>
        <v>809999.99639999995</v>
      </c>
      <c r="K86" s="56"/>
    </row>
    <row r="87" spans="1:11" s="52" customFormat="1" ht="37.5" x14ac:dyDescent="0.25">
      <c r="A87" s="55" t="s">
        <v>94</v>
      </c>
      <c r="B87" s="49" t="s">
        <v>95</v>
      </c>
      <c r="C87" s="49">
        <v>244</v>
      </c>
      <c r="D87" s="36">
        <f t="shared" si="7"/>
        <v>0</v>
      </c>
      <c r="E87" s="56"/>
      <c r="F87" s="56"/>
      <c r="G87" s="56"/>
      <c r="H87" s="56"/>
      <c r="I87" s="56"/>
      <c r="J87" s="56"/>
      <c r="K87" s="56"/>
    </row>
    <row r="88" spans="1:11" s="52" customFormat="1" ht="37.5" x14ac:dyDescent="0.25">
      <c r="A88" s="55" t="s">
        <v>60</v>
      </c>
      <c r="B88" s="49" t="s">
        <v>96</v>
      </c>
      <c r="C88" s="49">
        <v>244</v>
      </c>
      <c r="D88" s="36">
        <f t="shared" si="7"/>
        <v>1679743</v>
      </c>
      <c r="E88" s="56">
        <f>'[1]225смз'!F41</f>
        <v>129743</v>
      </c>
      <c r="F88" s="56"/>
      <c r="G88" s="56"/>
      <c r="H88" s="56"/>
      <c r="I88" s="56">
        <v>350000</v>
      </c>
      <c r="J88" s="56">
        <f>'[1]225внеб'!F42</f>
        <v>1200000</v>
      </c>
      <c r="K88" s="56"/>
    </row>
    <row r="89" spans="1:11" s="52" customFormat="1" ht="18.75" x14ac:dyDescent="0.25">
      <c r="A89" s="55" t="s">
        <v>62</v>
      </c>
      <c r="B89" s="49" t="s">
        <v>97</v>
      </c>
      <c r="C89" s="49">
        <v>244</v>
      </c>
      <c r="D89" s="36">
        <f t="shared" si="7"/>
        <v>8160177.54</v>
      </c>
      <c r="E89" s="56">
        <f>'[1]226смз'!F34</f>
        <v>297260</v>
      </c>
      <c r="F89" s="56"/>
      <c r="G89" s="56">
        <v>104700</v>
      </c>
      <c r="H89" s="56"/>
      <c r="I89" s="56">
        <f>'[1]226омс'!F36</f>
        <v>5314488.54</v>
      </c>
      <c r="J89" s="56">
        <v>2443729</v>
      </c>
      <c r="K89" s="56"/>
    </row>
    <row r="90" spans="1:11" s="52" customFormat="1" ht="18.75" x14ac:dyDescent="0.25">
      <c r="A90" s="55" t="s">
        <v>54</v>
      </c>
      <c r="B90" s="49" t="s">
        <v>98</v>
      </c>
      <c r="C90" s="49">
        <v>244</v>
      </c>
      <c r="D90" s="36">
        <f t="shared" si="7"/>
        <v>0</v>
      </c>
      <c r="E90" s="56"/>
      <c r="F90" s="56"/>
      <c r="G90" s="56"/>
      <c r="H90" s="56"/>
      <c r="I90" s="56"/>
      <c r="J90" s="56"/>
      <c r="K90" s="56"/>
    </row>
    <row r="91" spans="1:11" s="52" customFormat="1" ht="37.5" x14ac:dyDescent="0.25">
      <c r="A91" s="55" t="s">
        <v>65</v>
      </c>
      <c r="B91" s="49" t="s">
        <v>99</v>
      </c>
      <c r="C91" s="49">
        <v>244</v>
      </c>
      <c r="D91" s="36">
        <f t="shared" si="7"/>
        <v>490000</v>
      </c>
      <c r="E91" s="56">
        <f>'[1]310смз'!E20</f>
        <v>125000</v>
      </c>
      <c r="F91" s="56"/>
      <c r="G91" s="56"/>
      <c r="H91" s="56"/>
      <c r="I91" s="56"/>
      <c r="J91" s="56">
        <f>'[1]310внеб'!E21+'[1]310 РТ'!E21</f>
        <v>365000</v>
      </c>
      <c r="K91" s="56"/>
    </row>
    <row r="92" spans="1:11" s="52" customFormat="1" ht="37.5" x14ac:dyDescent="0.25">
      <c r="A92" s="55" t="s">
        <v>67</v>
      </c>
      <c r="B92" s="49" t="s">
        <v>100</v>
      </c>
      <c r="C92" s="49">
        <v>244</v>
      </c>
      <c r="D92" s="36">
        <f t="shared" si="7"/>
        <v>30687360.800000001</v>
      </c>
      <c r="E92" s="56">
        <f>'[1]340смз'!D31</f>
        <v>3414231.5</v>
      </c>
      <c r="F92" s="56"/>
      <c r="G92" s="56"/>
      <c r="H92" s="56"/>
      <c r="I92" s="56">
        <f>'[1]340омс'!D31</f>
        <v>13678906.57</v>
      </c>
      <c r="J92" s="56">
        <f>'[1]340внеб'!D31+'[1]340РТ'!D31</f>
        <v>13594222.73</v>
      </c>
      <c r="K92" s="56"/>
    </row>
    <row r="93" spans="1:11" s="58" customFormat="1" ht="75" x14ac:dyDescent="0.25">
      <c r="A93" s="55" t="s">
        <v>101</v>
      </c>
      <c r="B93" s="49">
        <v>264</v>
      </c>
      <c r="C93" s="49">
        <v>400</v>
      </c>
      <c r="D93" s="38"/>
      <c r="E93" s="56"/>
      <c r="F93" s="56"/>
      <c r="G93" s="56"/>
      <c r="H93" s="56"/>
      <c r="I93" s="56"/>
      <c r="J93" s="56"/>
      <c r="K93" s="56"/>
    </row>
    <row r="94" spans="1:11" s="52" customFormat="1" ht="93.75" x14ac:dyDescent="0.25">
      <c r="A94" s="57" t="s">
        <v>102</v>
      </c>
      <c r="B94" s="49" t="s">
        <v>103</v>
      </c>
      <c r="C94" s="49">
        <v>406</v>
      </c>
      <c r="D94" s="36"/>
      <c r="E94" s="56"/>
      <c r="F94" s="56"/>
      <c r="G94" s="56"/>
      <c r="H94" s="56"/>
      <c r="I94" s="56"/>
      <c r="J94" s="56"/>
      <c r="K94" s="56"/>
    </row>
    <row r="95" spans="1:11" s="52" customFormat="1" ht="112.5" x14ac:dyDescent="0.25">
      <c r="A95" s="55" t="s">
        <v>104</v>
      </c>
      <c r="B95" s="49" t="s">
        <v>105</v>
      </c>
      <c r="C95" s="49">
        <v>407</v>
      </c>
      <c r="D95" s="36"/>
      <c r="E95" s="56"/>
      <c r="F95" s="56"/>
      <c r="G95" s="56"/>
      <c r="H95" s="56"/>
      <c r="I95" s="56"/>
      <c r="J95" s="56"/>
      <c r="K95" s="56"/>
    </row>
    <row r="96" spans="1:11" s="52" customFormat="1" ht="18.75" x14ac:dyDescent="0.25">
      <c r="A96" s="55"/>
      <c r="B96" s="49"/>
      <c r="C96" s="49"/>
      <c r="D96" s="36"/>
      <c r="E96" s="56"/>
      <c r="F96" s="56"/>
      <c r="G96" s="56"/>
      <c r="H96" s="56"/>
      <c r="I96" s="56"/>
      <c r="J96" s="56"/>
      <c r="K96" s="56"/>
    </row>
    <row r="97" spans="1:14" s="4" customFormat="1" ht="37.5" x14ac:dyDescent="0.25">
      <c r="A97" s="33" t="s">
        <v>106</v>
      </c>
      <c r="B97" s="35">
        <v>300</v>
      </c>
      <c r="C97" s="35" t="s">
        <v>24</v>
      </c>
      <c r="D97" s="36">
        <f>SUM(D98:D100)</f>
        <v>201289870.00289267</v>
      </c>
      <c r="E97" s="36">
        <f t="shared" ref="E97:K97" si="8">SUM(E98:E100)</f>
        <v>4979100.0028926749</v>
      </c>
      <c r="F97" s="36"/>
      <c r="G97" s="36">
        <f t="shared" si="8"/>
        <v>104700</v>
      </c>
      <c r="H97" s="36">
        <f t="shared" si="8"/>
        <v>0</v>
      </c>
      <c r="I97" s="36">
        <f t="shared" si="8"/>
        <v>157533704</v>
      </c>
      <c r="J97" s="36">
        <f t="shared" si="8"/>
        <v>38672366</v>
      </c>
      <c r="K97" s="36">
        <f t="shared" si="8"/>
        <v>0</v>
      </c>
    </row>
    <row r="98" spans="1:14" ht="37.5" x14ac:dyDescent="0.25">
      <c r="A98" s="37" t="s">
        <v>107</v>
      </c>
      <c r="B98" s="30">
        <v>310</v>
      </c>
      <c r="C98" s="30">
        <v>510</v>
      </c>
      <c r="D98" s="36">
        <f>D21</f>
        <v>201289870.00289267</v>
      </c>
      <c r="E98" s="36">
        <f t="shared" ref="E98:K98" si="9">E21</f>
        <v>4979100.0028926749</v>
      </c>
      <c r="F98" s="36">
        <f t="shared" si="9"/>
        <v>0</v>
      </c>
      <c r="G98" s="36">
        <f t="shared" si="9"/>
        <v>104700</v>
      </c>
      <c r="H98" s="36">
        <f t="shared" si="9"/>
        <v>0</v>
      </c>
      <c r="I98" s="36">
        <f t="shared" si="9"/>
        <v>157533704</v>
      </c>
      <c r="J98" s="36">
        <f>J21</f>
        <v>38672366</v>
      </c>
      <c r="K98" s="36">
        <f t="shared" si="9"/>
        <v>0</v>
      </c>
    </row>
    <row r="99" spans="1:14" ht="18.75" x14ac:dyDescent="0.25">
      <c r="A99" s="37" t="s">
        <v>108</v>
      </c>
      <c r="B99" s="30">
        <v>311</v>
      </c>
      <c r="C99" s="30"/>
      <c r="D99" s="36">
        <f>SUM(E99:J99)</f>
        <v>0</v>
      </c>
      <c r="E99" s="38"/>
      <c r="F99" s="38"/>
      <c r="G99" s="38"/>
      <c r="H99" s="38"/>
      <c r="I99" s="38"/>
      <c r="J99" s="38"/>
      <c r="K99" s="38"/>
    </row>
    <row r="100" spans="1:14" ht="18.75" x14ac:dyDescent="0.25">
      <c r="A100" s="37"/>
      <c r="B100" s="30"/>
      <c r="C100" s="30"/>
      <c r="D100" s="36">
        <f>SUM(E100:J100)</f>
        <v>0</v>
      </c>
      <c r="E100" s="38"/>
      <c r="F100" s="38"/>
      <c r="G100" s="38"/>
      <c r="H100" s="38"/>
      <c r="I100" s="38"/>
      <c r="J100" s="38"/>
      <c r="K100" s="38"/>
    </row>
    <row r="101" spans="1:14" s="4" customFormat="1" ht="36" customHeight="1" x14ac:dyDescent="0.25">
      <c r="A101" s="33" t="s">
        <v>109</v>
      </c>
      <c r="B101" s="35">
        <v>400</v>
      </c>
      <c r="C101" s="35"/>
      <c r="D101" s="36">
        <f>SUM(D102:D104)</f>
        <v>204081143.66934067</v>
      </c>
      <c r="E101" s="36">
        <f t="shared" ref="E101:K101" si="10">SUM(E102:E104)</f>
        <v>4979100.0028926749</v>
      </c>
      <c r="F101" s="36"/>
      <c r="G101" s="36">
        <f t="shared" si="10"/>
        <v>104700</v>
      </c>
      <c r="H101" s="36">
        <f t="shared" si="10"/>
        <v>0</v>
      </c>
      <c r="I101" s="36">
        <f t="shared" si="10"/>
        <v>160179995.94004801</v>
      </c>
      <c r="J101" s="36">
        <f t="shared" si="10"/>
        <v>38817347.726400003</v>
      </c>
      <c r="K101" s="36">
        <f t="shared" si="10"/>
        <v>0</v>
      </c>
    </row>
    <row r="102" spans="1:14" ht="37.5" customHeight="1" x14ac:dyDescent="0.25">
      <c r="A102" s="37" t="s">
        <v>110</v>
      </c>
      <c r="B102" s="30">
        <v>410</v>
      </c>
      <c r="C102" s="30">
        <v>610</v>
      </c>
      <c r="D102" s="36">
        <f t="shared" ref="D102:J102" si="11">D42</f>
        <v>204081143.66934067</v>
      </c>
      <c r="E102" s="36">
        <f t="shared" si="11"/>
        <v>4979100.0028926749</v>
      </c>
      <c r="F102" s="36">
        <f t="shared" si="11"/>
        <v>0</v>
      </c>
      <c r="G102" s="36">
        <f t="shared" si="11"/>
        <v>104700</v>
      </c>
      <c r="H102" s="36">
        <f t="shared" si="11"/>
        <v>0</v>
      </c>
      <c r="I102" s="36">
        <f t="shared" si="11"/>
        <v>160179995.94004801</v>
      </c>
      <c r="J102" s="36">
        <f t="shared" si="11"/>
        <v>38817347.726400003</v>
      </c>
      <c r="K102" s="38"/>
    </row>
    <row r="103" spans="1:14" ht="18.75" x14ac:dyDescent="0.25">
      <c r="A103" s="37" t="s">
        <v>111</v>
      </c>
      <c r="B103" s="30">
        <v>411</v>
      </c>
      <c r="C103" s="30"/>
      <c r="D103" s="36">
        <f>SUM(E103:J103)</f>
        <v>0</v>
      </c>
      <c r="E103" s="38"/>
      <c r="F103" s="38"/>
      <c r="G103" s="38"/>
      <c r="H103" s="38"/>
      <c r="I103" s="38"/>
      <c r="J103" s="38"/>
      <c r="K103" s="38"/>
      <c r="N103" s="59"/>
    </row>
    <row r="104" spans="1:14" ht="18.75" x14ac:dyDescent="0.25">
      <c r="A104" s="37"/>
      <c r="B104" s="30"/>
      <c r="C104" s="30"/>
      <c r="D104" s="36">
        <f>SUM(E104:J104)</f>
        <v>0</v>
      </c>
      <c r="E104" s="38"/>
      <c r="F104" s="38"/>
      <c r="G104" s="38"/>
      <c r="H104" s="38"/>
      <c r="I104" s="38"/>
      <c r="J104" s="38"/>
      <c r="K104" s="38"/>
    </row>
    <row r="105" spans="1:14" ht="50.25" customHeight="1" x14ac:dyDescent="0.25">
      <c r="A105" s="33" t="s">
        <v>112</v>
      </c>
      <c r="B105" s="35">
        <v>500</v>
      </c>
      <c r="C105" s="35" t="s">
        <v>24</v>
      </c>
      <c r="D105" s="36">
        <f>D98-D102+D20</f>
        <v>3.5520028322935104E-3</v>
      </c>
      <c r="E105" s="36">
        <f t="shared" ref="E105:K105" si="12">E98-E102+E20</f>
        <v>0</v>
      </c>
      <c r="F105" s="36">
        <f t="shared" si="12"/>
        <v>0</v>
      </c>
      <c r="G105" s="36">
        <f t="shared" si="12"/>
        <v>0</v>
      </c>
      <c r="H105" s="36">
        <f t="shared" si="12"/>
        <v>0</v>
      </c>
      <c r="I105" s="36">
        <f>I98-I102+I20</f>
        <v>-4.800921306014061E-5</v>
      </c>
      <c r="J105" s="36">
        <f>J98-J102+J20</f>
        <v>3.5999971732962877E-3</v>
      </c>
      <c r="K105" s="36">
        <f t="shared" si="12"/>
        <v>0</v>
      </c>
    </row>
    <row r="106" spans="1:14" s="32" customFormat="1" ht="18.75" x14ac:dyDescent="0.25">
      <c r="A106" s="60"/>
      <c r="B106" s="61"/>
      <c r="C106" s="61"/>
      <c r="D106" s="62"/>
      <c r="E106" s="62"/>
      <c r="F106" s="62"/>
      <c r="G106" s="62"/>
      <c r="H106" s="62"/>
      <c r="I106" s="62"/>
      <c r="J106" s="63"/>
      <c r="K106" s="63"/>
    </row>
    <row r="107" spans="1:14" x14ac:dyDescent="0.25">
      <c r="A107" s="64" t="s">
        <v>113</v>
      </c>
      <c r="B107" s="65"/>
      <c r="C107" s="65"/>
      <c r="D107" s="65"/>
      <c r="E107" s="65"/>
      <c r="F107" s="65"/>
      <c r="G107" s="65"/>
      <c r="H107" s="65"/>
      <c r="I107" s="65"/>
      <c r="J107" s="66"/>
      <c r="K107" s="66"/>
    </row>
    <row r="108" spans="1:14" s="67" customFormat="1" ht="18.75" x14ac:dyDescent="0.3">
      <c r="A108" s="5"/>
      <c r="B108"/>
      <c r="C108"/>
      <c r="D108" s="4"/>
      <c r="E108"/>
      <c r="F108"/>
      <c r="G108"/>
      <c r="H108"/>
      <c r="I108"/>
    </row>
    <row r="109" spans="1:14" s="67" customFormat="1" ht="18.75" x14ac:dyDescent="0.3">
      <c r="A109" s="67" t="s">
        <v>114</v>
      </c>
      <c r="D109" s="67" t="s">
        <v>115</v>
      </c>
      <c r="G109" s="68" t="s">
        <v>116</v>
      </c>
    </row>
    <row r="110" spans="1:14" s="67" customFormat="1" ht="18.75" x14ac:dyDescent="0.3">
      <c r="A110" s="67" t="s">
        <v>117</v>
      </c>
      <c r="D110" s="67" t="s">
        <v>118</v>
      </c>
      <c r="G110" s="67" t="s">
        <v>119</v>
      </c>
    </row>
    <row r="111" spans="1:14" s="67" customFormat="1" ht="18.75" x14ac:dyDescent="0.3">
      <c r="D111" s="69"/>
    </row>
    <row r="112" spans="1:14" s="67" customFormat="1" ht="18.75" x14ac:dyDescent="0.3">
      <c r="A112" s="67" t="s">
        <v>120</v>
      </c>
      <c r="D112" s="69" t="s">
        <v>115</v>
      </c>
      <c r="G112" s="68" t="s">
        <v>121</v>
      </c>
    </row>
    <row r="113" spans="1:9" s="67" customFormat="1" ht="18.75" x14ac:dyDescent="0.3">
      <c r="A113" s="67" t="s">
        <v>117</v>
      </c>
      <c r="D113" s="67" t="s">
        <v>118</v>
      </c>
      <c r="G113" s="67" t="s">
        <v>122</v>
      </c>
    </row>
    <row r="114" spans="1:9" s="67" customFormat="1" ht="18.75" x14ac:dyDescent="0.3">
      <c r="D114" s="69"/>
    </row>
    <row r="115" spans="1:9" ht="18.75" x14ac:dyDescent="0.3">
      <c r="A115" s="67" t="s">
        <v>123</v>
      </c>
      <c r="B115" s="67"/>
      <c r="C115" s="67"/>
      <c r="D115" s="69"/>
      <c r="E115" s="67"/>
      <c r="F115" s="67"/>
      <c r="G115" s="67"/>
      <c r="H115" s="67"/>
      <c r="I115" s="67"/>
    </row>
  </sheetData>
  <mergeCells count="18">
    <mergeCell ref="A107:K107"/>
    <mergeCell ref="E10:K10"/>
    <mergeCell ref="E11:E18"/>
    <mergeCell ref="F11:F18"/>
    <mergeCell ref="G11:G18"/>
    <mergeCell ref="H11:H18"/>
    <mergeCell ref="I11:I18"/>
    <mergeCell ref="J11:K17"/>
    <mergeCell ref="A4:K4"/>
    <mergeCell ref="A5:K5"/>
    <mergeCell ref="E6:F6"/>
    <mergeCell ref="A7:K7"/>
    <mergeCell ref="D8:G8"/>
    <mergeCell ref="A9:A18"/>
    <mergeCell ref="B9:B18"/>
    <mergeCell ref="C9:C18"/>
    <mergeCell ref="D9:K9"/>
    <mergeCell ref="D10:D18"/>
  </mergeCells>
  <pageMargins left="0.31496062992125984" right="0.11811023622047245" top="0.35433070866141736" bottom="0.35433070866141736" header="0.31496062992125984" footer="0.31496062992125984"/>
  <pageSetup paperSize="9" scale="61" fitToHeight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24</vt:i4>
      </vt:variant>
    </vt:vector>
  </HeadingPairs>
  <TitlesOfParts>
    <vt:vector size="25" baseType="lpstr">
      <vt:lpstr>таб2_1</vt:lpstr>
      <vt:lpstr>таб2_1!sub_10082</vt:lpstr>
      <vt:lpstr>таб2_1!sub_1008201</vt:lpstr>
      <vt:lpstr>таб2_1!sub_100821</vt:lpstr>
      <vt:lpstr>таб2_1!sub_100822</vt:lpstr>
      <vt:lpstr>таб2_1!sub_100823</vt:lpstr>
      <vt:lpstr>таб2_1!sub_100824</vt:lpstr>
      <vt:lpstr>таб2_1!sub_100825</vt:lpstr>
      <vt:lpstr>таб2_1!sub_100826</vt:lpstr>
      <vt:lpstr>таб2_1!sub_100827</vt:lpstr>
      <vt:lpstr>таб2_1!sub_100828</vt:lpstr>
      <vt:lpstr>таб2_1!sub_100829</vt:lpstr>
      <vt:lpstr>таб2_1!sub_108210</vt:lpstr>
      <vt:lpstr>таб2_1!sub_108211</vt:lpstr>
      <vt:lpstr>таб2_1!sub_108212</vt:lpstr>
      <vt:lpstr>таб2_1!sub_108213</vt:lpstr>
      <vt:lpstr>таб2_1!sub_108214</vt:lpstr>
      <vt:lpstr>таб2_1!sub_108216</vt:lpstr>
      <vt:lpstr>таб2_1!sub_108217</vt:lpstr>
      <vt:lpstr>таб2_1!sub_108218</vt:lpstr>
      <vt:lpstr>таб2_1!sub_108220</vt:lpstr>
      <vt:lpstr>таб2_1!sub_108221</vt:lpstr>
      <vt:lpstr>таб2_1!sub_108224</vt:lpstr>
      <vt:lpstr>таб2_1!Заголовки_для_печати</vt:lpstr>
      <vt:lpstr>таб2_1!Область_печати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2019-04-01T05:42:37Z</dcterms:created>
  <dcterms:modified xsi:type="dcterms:W3CDTF">2019-04-01T05:43:47Z</dcterms:modified>
</cp:coreProperties>
</file>