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5875" windowHeight="11760" activeTab="1"/>
  </bookViews>
  <sheets>
    <sheet name="Мосэнергосбыт 2022" sheetId="4" r:id="rId1"/>
    <sheet name="Мосэнергосбыт 2023" sheetId="5" r:id="rId2"/>
    <sheet name="Лист1" sheetId="1" r:id="rId3"/>
    <sheet name="Лист2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G26" i="5" l="1"/>
  <c r="D18" i="5"/>
  <c r="D17" i="5"/>
  <c r="D16" i="5"/>
  <c r="D13" i="5"/>
  <c r="D10" i="5"/>
  <c r="D8" i="5"/>
  <c r="D7" i="5"/>
  <c r="D26" i="5" s="1"/>
  <c r="H26" i="5"/>
  <c r="G26" i="4"/>
  <c r="H27" i="5" l="1"/>
  <c r="D26" i="4"/>
  <c r="H28" i="5" l="1"/>
  <c r="E30" i="5"/>
  <c r="H26" i="4"/>
  <c r="H27" i="4" l="1"/>
  <c r="H28" i="4" s="1"/>
  <c r="D34" i="2"/>
  <c r="J33" i="2" l="1"/>
  <c r="J30" i="2"/>
  <c r="J32" i="2"/>
  <c r="J27" i="2"/>
  <c r="J25" i="2"/>
  <c r="I30" i="2"/>
  <c r="I27" i="2"/>
  <c r="I25" i="2"/>
  <c r="I32" i="2"/>
  <c r="H34" i="2"/>
  <c r="G34" i="2"/>
  <c r="H16" i="2"/>
  <c r="G16" i="2"/>
  <c r="I7" i="2"/>
  <c r="I8" i="2"/>
  <c r="I9" i="2"/>
  <c r="I10" i="2"/>
  <c r="I11" i="2"/>
  <c r="I12" i="2"/>
  <c r="I13" i="2"/>
  <c r="I14" i="2"/>
  <c r="I15" i="2"/>
  <c r="I6" i="2"/>
  <c r="I5" i="2"/>
  <c r="I4" i="2"/>
  <c r="I3" i="2"/>
  <c r="I33" i="2"/>
  <c r="I16" i="2" l="1"/>
  <c r="J16" i="2" s="1"/>
  <c r="I34" i="2"/>
  <c r="J34" i="2" s="1"/>
</calcChain>
</file>

<file path=xl/sharedStrings.xml><?xml version="1.0" encoding="utf-8"?>
<sst xmlns="http://schemas.openxmlformats.org/spreadsheetml/2006/main" count="309" uniqueCount="221">
  <si>
    <t>Подразделение.Описание</t>
  </si>
  <si>
    <t>Оборот</t>
  </si>
  <si>
    <t/>
  </si>
  <si>
    <t>Кредит</t>
  </si>
  <si>
    <t>Период</t>
  </si>
  <si>
    <t>Январь 2021</t>
  </si>
  <si>
    <t>Февраль 2021</t>
  </si>
  <si>
    <t>Март 2021</t>
  </si>
  <si>
    <t>Апрель 2021</t>
  </si>
  <si>
    <t>Май 2021</t>
  </si>
  <si>
    <t>Июнь 2021</t>
  </si>
  <si>
    <t>Июль 2021</t>
  </si>
  <si>
    <t>Август 2021</t>
  </si>
  <si>
    <t>Сентябрь 2021</t>
  </si>
  <si>
    <t>Октябрь 2021</t>
  </si>
  <si>
    <t>Ноябрь 2021</t>
  </si>
  <si>
    <t>Декабрь 2021</t>
  </si>
  <si>
    <t>Январь 2022</t>
  </si>
  <si>
    <t>Февраль 2022</t>
  </si>
  <si>
    <t>Март 2022</t>
  </si>
  <si>
    <t>Апрель 2022</t>
  </si>
  <si>
    <t>01 Мая 2022 - 17 Мая 2022</t>
  </si>
  <si>
    <t>Сумма</t>
  </si>
  <si>
    <t>ИТОГО</t>
  </si>
  <si>
    <t>Группа ДОХОДЫ-РАСХОДЫ</t>
  </si>
  <si>
    <t>Группа Садоводы</t>
  </si>
  <si>
    <t xml:space="preserve"> Группа 1С-Неизв</t>
  </si>
  <si>
    <t xml:space="preserve"> Группа С02</t>
  </si>
  <si>
    <t xml:space="preserve"> Группа С03</t>
  </si>
  <si>
    <t xml:space="preserve"> Группа С04</t>
  </si>
  <si>
    <t xml:space="preserve"> Группа С05</t>
  </si>
  <si>
    <t xml:space="preserve"> Группа С06</t>
  </si>
  <si>
    <t xml:space="preserve"> Группа С07</t>
  </si>
  <si>
    <t xml:space="preserve"> Группа С08</t>
  </si>
  <si>
    <t xml:space="preserve"> Группа С09</t>
  </si>
  <si>
    <t xml:space="preserve"> Группа С10</t>
  </si>
  <si>
    <t xml:space="preserve"> Группа С11</t>
  </si>
  <si>
    <t xml:space="preserve"> Группа С12</t>
  </si>
  <si>
    <t xml:space="preserve"> Группа С13</t>
  </si>
  <si>
    <t xml:space="preserve"> Группа С14</t>
  </si>
  <si>
    <t xml:space="preserve"> Группа С15</t>
  </si>
  <si>
    <t xml:space="preserve"> Группа С16</t>
  </si>
  <si>
    <t xml:space="preserve"> Группа С17</t>
  </si>
  <si>
    <t xml:space="preserve"> Группа С18</t>
  </si>
  <si>
    <t xml:space="preserve"> Группа С19</t>
  </si>
  <si>
    <t xml:space="preserve"> Группа С20</t>
  </si>
  <si>
    <t xml:space="preserve"> Группа С21</t>
  </si>
  <si>
    <t xml:space="preserve"> Группа С22</t>
  </si>
  <si>
    <t xml:space="preserve"> Группа С23</t>
  </si>
  <si>
    <t xml:space="preserve"> Группа С24</t>
  </si>
  <si>
    <t xml:space="preserve"> Группа С25</t>
  </si>
  <si>
    <t xml:space="preserve"> Группа С26</t>
  </si>
  <si>
    <t xml:space="preserve"> Группа С27</t>
  </si>
  <si>
    <t xml:space="preserve"> Группа С28</t>
  </si>
  <si>
    <t xml:space="preserve"> Группа С29</t>
  </si>
  <si>
    <t xml:space="preserve"> Группа С30</t>
  </si>
  <si>
    <t xml:space="preserve"> Группа С31</t>
  </si>
  <si>
    <t xml:space="preserve"> Группа С32</t>
  </si>
  <si>
    <t xml:space="preserve"> Группа С33</t>
  </si>
  <si>
    <t xml:space="preserve"> Группа С34</t>
  </si>
  <si>
    <t xml:space="preserve"> Группа С35</t>
  </si>
  <si>
    <t xml:space="preserve"> Группа С36</t>
  </si>
  <si>
    <t xml:space="preserve"> Группа С37</t>
  </si>
  <si>
    <t xml:space="preserve"> Группа С38</t>
  </si>
  <si>
    <t xml:space="preserve"> Группа С39</t>
  </si>
  <si>
    <t xml:space="preserve"> Группа С40</t>
  </si>
  <si>
    <t xml:space="preserve"> Группа С41</t>
  </si>
  <si>
    <t xml:space="preserve"> Группа С42</t>
  </si>
  <si>
    <t xml:space="preserve"> Группа С43</t>
  </si>
  <si>
    <t xml:space="preserve">Январь 2021 </t>
  </si>
  <si>
    <t xml:space="preserve">Февраль 2021 </t>
  </si>
  <si>
    <t xml:space="preserve">Март 2021 </t>
  </si>
  <si>
    <t xml:space="preserve">Апрель 2021 </t>
  </si>
  <si>
    <t xml:space="preserve">Май 2021 </t>
  </si>
  <si>
    <t xml:space="preserve">Июнь 2021 </t>
  </si>
  <si>
    <t xml:space="preserve">Июль 2021 </t>
  </si>
  <si>
    <t xml:space="preserve">Август 2021 </t>
  </si>
  <si>
    <t xml:space="preserve">Сентябрь 2021 </t>
  </si>
  <si>
    <t xml:space="preserve">Октябрь 2021 </t>
  </si>
  <si>
    <t xml:space="preserve">Ноябрь 2021 </t>
  </si>
  <si>
    <t xml:space="preserve">Декабрь 2021 </t>
  </si>
  <si>
    <t xml:space="preserve">Январь 2022 </t>
  </si>
  <si>
    <t xml:space="preserve">Февраль 2022 </t>
  </si>
  <si>
    <t xml:space="preserve">Март 2022 </t>
  </si>
  <si>
    <t xml:space="preserve">Апрель 2022 </t>
  </si>
  <si>
    <t xml:space="preserve">Май 2022 </t>
  </si>
  <si>
    <t>Заплачено в Мосэнергосбыт</t>
  </si>
  <si>
    <t>Оплачена потребленная электроэнергия садоводами</t>
  </si>
  <si>
    <t>Недостача</t>
  </si>
  <si>
    <t>% недостачи</t>
  </si>
  <si>
    <t>п/п 37</t>
  </si>
  <si>
    <t>п/п 26</t>
  </si>
  <si>
    <t>п/п 34</t>
  </si>
  <si>
    <t>17.01.2022</t>
  </si>
  <si>
    <t>25.01.2022</t>
  </si>
  <si>
    <t>п/п 3</t>
  </si>
  <si>
    <t>п/п 5</t>
  </si>
  <si>
    <t>16.02.2022</t>
  </si>
  <si>
    <t>25.02.2022</t>
  </si>
  <si>
    <t>п/п 13</t>
  </si>
  <si>
    <t>п/п 14</t>
  </si>
  <si>
    <t>01.03.2022</t>
  </si>
  <si>
    <t>16.03.2022</t>
  </si>
  <si>
    <t>23.03.2022</t>
  </si>
  <si>
    <t>п/п 15</t>
  </si>
  <si>
    <t>п/п 23</t>
  </si>
  <si>
    <t>п/п 25</t>
  </si>
  <si>
    <t>Дата платежа</t>
  </si>
  <si>
    <t>№ п/п</t>
  </si>
  <si>
    <t>Заплачено в Мосэнергосбыт по счету</t>
  </si>
  <si>
    <t>№ Э-04/01-8402 от 28.02.2022</t>
  </si>
  <si>
    <t>№ Э-04/01-1525 от 31.01.2022</t>
  </si>
  <si>
    <t>№ Э-04/01-82352 от 31.12.2021</t>
  </si>
  <si>
    <t>Сумма счета</t>
  </si>
  <si>
    <t>Счет от Мосэнергосбыт</t>
  </si>
  <si>
    <t>Отчет о расчетах с АО "Мосэнергосбыт"</t>
  </si>
  <si>
    <t>по договору электроснабжения  с ТГ население № 90186204 ОТ 27.12.2019Г.</t>
  </si>
  <si>
    <t>№ Э-04/01-15278 от 31.03.2022</t>
  </si>
  <si>
    <t>№ Э-04/01-22246 от 30.04.2022</t>
  </si>
  <si>
    <t>Примечание:</t>
  </si>
  <si>
    <t>ИТОГО:</t>
  </si>
  <si>
    <r>
      <t xml:space="preserve">Недостача в сумме  </t>
    </r>
    <r>
      <rPr>
        <b/>
        <sz val="14"/>
        <color theme="1"/>
        <rFont val="Times New Roman"/>
        <family val="1"/>
        <charset val="204"/>
      </rPr>
      <t>865 858 руб</t>
    </r>
    <r>
      <rPr>
        <b/>
        <sz val="12"/>
        <color theme="1"/>
        <rFont val="Times New Roman"/>
        <family val="1"/>
        <charset val="204"/>
      </rPr>
      <t>. заплачена членскими взносами.</t>
    </r>
  </si>
  <si>
    <t>Период декабрь 2021г. - апрель 2022г.</t>
  </si>
  <si>
    <t>Май 2022</t>
  </si>
  <si>
    <t>Июнь 2022</t>
  </si>
  <si>
    <t>Июль 2022</t>
  </si>
  <si>
    <t>п/п 55</t>
  </si>
  <si>
    <t>п/п 59</t>
  </si>
  <si>
    <t>№ Э-04/01-31238 от 31.05.2022</t>
  </si>
  <si>
    <t>№ Э-04/01-38240 от 30.06.2022</t>
  </si>
  <si>
    <t>Август 2022</t>
  </si>
  <si>
    <t>Сентябрь</t>
  </si>
  <si>
    <t>Октябрь</t>
  </si>
  <si>
    <t>п/п 75</t>
  </si>
  <si>
    <t>№ Э-04/01-45259 от 31.07.2022</t>
  </si>
  <si>
    <t>№ Э-04/01-52228 от 31.08.2022</t>
  </si>
  <si>
    <t>Всего платежей</t>
  </si>
  <si>
    <t>Ноябрь</t>
  </si>
  <si>
    <t>Декабрь</t>
  </si>
  <si>
    <t>п/п 89</t>
  </si>
  <si>
    <t>25.10.2022</t>
  </si>
  <si>
    <t>п/п 98</t>
  </si>
  <si>
    <t>п/п 109</t>
  </si>
  <si>
    <t>п/п 119</t>
  </si>
  <si>
    <t>22.11.2022</t>
  </si>
  <si>
    <t>19.12.2022</t>
  </si>
  <si>
    <t>Потери</t>
  </si>
  <si>
    <t>% потерь</t>
  </si>
  <si>
    <r>
      <t>Недостача в сумме  1 019438</t>
    </r>
    <r>
      <rPr>
        <b/>
        <sz val="14"/>
        <color theme="1"/>
        <rFont val="Times New Roman"/>
        <family val="1"/>
        <charset val="204"/>
      </rPr>
      <t xml:space="preserve"> руб</t>
    </r>
    <r>
      <rPr>
        <b/>
        <sz val="12"/>
        <color theme="1"/>
        <rFont val="Times New Roman"/>
        <family val="1"/>
        <charset val="204"/>
      </rPr>
      <t>. заплачена членскими взносами.</t>
    </r>
  </si>
  <si>
    <t>Период январь - декабрь 2022г.</t>
  </si>
  <si>
    <t>№ Э/04/01/59250 от 30.09.2022</t>
  </si>
  <si>
    <t>№ Э/04/01/66217 от 31.10.2022</t>
  </si>
  <si>
    <t>№ Э/04/01/80174 от 31.12.2022</t>
  </si>
  <si>
    <t>№ Э/04/01/73182 от 30.11.202</t>
  </si>
  <si>
    <t>Период январь - декабрь 2023г.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</si>
  <si>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</si>
  <si>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</si>
  <si>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</si>
  <si>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</si>
  <si>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</si>
  <si>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</si>
  <si>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</si>
  <si>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</si>
  <si>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24.01.2023</t>
  </si>
  <si>
    <t>29.01.2023</t>
  </si>
  <si>
    <t>27.02.2023</t>
  </si>
  <si>
    <t>28.02.2023</t>
  </si>
  <si>
    <t>п/п 4</t>
  </si>
  <si>
    <t>п/п 6</t>
  </si>
  <si>
    <t>п/п 12</t>
  </si>
  <si>
    <t>24.03.2023</t>
  </si>
  <si>
    <t>29.03.2023</t>
  </si>
  <si>
    <t>п/п 17</t>
  </si>
  <si>
    <t>п/п 18</t>
  </si>
  <si>
    <t>п/п 27</t>
  </si>
  <si>
    <t>30.05.2023</t>
  </si>
  <si>
    <t>п/п 32</t>
  </si>
  <si>
    <t>30.06.2023</t>
  </si>
  <si>
    <t>п/п 47</t>
  </si>
  <si>
    <t>№ Э/41/005429 от 31.01.2023</t>
  </si>
  <si>
    <t>Э/41/012527 от 28.02.2023</t>
  </si>
  <si>
    <t>№ Э/41/015817 от 31.03.2023</t>
  </si>
  <si>
    <t>Э/41/022771 от 30.04.2023</t>
  </si>
  <si>
    <t>№ Э/41/029748 от 31.05.2023</t>
  </si>
  <si>
    <t>№ Э/41/036785 от 30.06.2023</t>
  </si>
  <si>
    <t>Дата</t>
  </si>
  <si>
    <t>Документ</t>
  </si>
  <si>
    <t>Дебет</t>
  </si>
  <si>
    <t>Сальдо начальное</t>
  </si>
  <si>
    <t>26 637.60</t>
  </si>
  <si>
    <t>ТКО № 7684 от 03.06.2019</t>
  </si>
  <si>
    <t>Оплата (3 от 20.01.2023)</t>
  </si>
  <si>
    <t>Продажа (125143 от 28.02.2023)</t>
  </si>
  <si>
    <t>42 378.00</t>
  </si>
  <si>
    <t>Оплата (19 от 26.03.2023)</t>
  </si>
  <si>
    <t>Продажа (144439 от 30.04.2023)</t>
  </si>
  <si>
    <t>134 398.80</t>
  </si>
  <si>
    <t>Оплата (31 от 11.05.2023)</t>
  </si>
  <si>
    <t>Продажа (164465 от 30.06.2023)</t>
  </si>
  <si>
    <t>158 009.40</t>
  </si>
  <si>
    <t>Итого по договору:</t>
  </si>
  <si>
    <t>334 786.20</t>
  </si>
  <si>
    <t>203 414.40</t>
  </si>
  <si>
    <t>Обороты за период</t>
  </si>
  <si>
    <t>Сальдо конечное</t>
  </si>
  <si>
    <t>11.08.2023</t>
  </si>
  <si>
    <t>п/п 52</t>
  </si>
  <si>
    <t>27.09.2023</t>
  </si>
  <si>
    <t>п/п 62</t>
  </si>
  <si>
    <t>17.10.2023</t>
  </si>
  <si>
    <t>п/п 65</t>
  </si>
  <si>
    <t>22.11.2023</t>
  </si>
  <si>
    <t>п/п 69</t>
  </si>
  <si>
    <t>№ Э/41/043882 от 31.07.2023</t>
  </si>
  <si>
    <t>№ Э/41/050894 от 31.08.2023</t>
  </si>
  <si>
    <t>№ Э/41/065129 от 31.10.2023</t>
  </si>
  <si>
    <t>№ Э/41/057929 от 30.09.2023</t>
  </si>
  <si>
    <t>п/п 74</t>
  </si>
  <si>
    <t>заплачена членскими взносами.</t>
  </si>
  <si>
    <r>
      <t xml:space="preserve">Недостача в сумме  </t>
    </r>
    <r>
      <rPr>
        <b/>
        <sz val="14"/>
        <color theme="1"/>
        <rFont val="Times New Roman"/>
        <family val="1"/>
        <charset val="204"/>
      </rPr>
      <t>руб</t>
    </r>
    <r>
      <rPr>
        <b/>
        <sz val="12"/>
        <color theme="1"/>
        <rFont val="Times New Roman"/>
        <family val="1"/>
        <charset val="204"/>
      </rPr>
      <t xml:space="preserve">. </t>
    </r>
  </si>
  <si>
    <t>№ Э/41/072227
 от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</si>
</sst>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name val="Segoe UI Symbol"/>
      <family val="2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EFEF1"/>
        <bgColor indexed="64"/>
      </patternFill>
    </fill>
    <fill>
      <patternFill patternType="solid">
        <fgColor rgb="FFFFD5F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14" fontId="1" fillId="0" borderId="10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4" fontId="3" fillId="0" borderId="3" xfId="1" applyNumberFormat="1" applyFont="1" applyFill="1" applyBorder="1" applyAlignment="1" applyProtection="1">
      <alignment horizontal="right" vertical="center"/>
      <protection locked="0"/>
    </xf>
    <xf numFmtId="4" fontId="3" fillId="0" borderId="10" xfId="1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/>
    </xf>
    <xf numFmtId="0" fontId="1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4" fontId="3" fillId="0" borderId="7" xfId="1" applyNumberFormat="1" applyFont="1" applyFill="1" applyBorder="1" applyAlignment="1" applyProtection="1">
      <alignment horizontal="right" vertical="center"/>
      <protection locked="0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3" fillId="0" borderId="1" xfId="1" applyNumberFormat="1" applyFont="1" applyFill="1" applyBorder="1" applyAlignment="1" applyProtection="1">
      <alignment horizontal="right" vertical="center"/>
      <protection locked="0"/>
    </xf>
    <xf numFmtId="14" fontId="1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4" fontId="3" fillId="0" borderId="22" xfId="1" applyNumberFormat="1" applyFont="1" applyFill="1" applyBorder="1" applyAlignment="1" applyProtection="1">
      <alignment horizontal="right" vertical="center"/>
      <protection locked="0"/>
    </xf>
    <xf numFmtId="3" fontId="1" fillId="0" borderId="1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3" fontId="1" fillId="0" borderId="23" xfId="0" applyNumberFormat="1" applyFont="1" applyBorder="1"/>
    <xf numFmtId="3" fontId="1" fillId="0" borderId="23" xfId="0" applyNumberFormat="1" applyFont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164" fontId="1" fillId="0" borderId="23" xfId="0" applyNumberFormat="1" applyFont="1" applyBorder="1"/>
    <xf numFmtId="0" fontId="5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right" vertical="top"/>
    </xf>
    <xf numFmtId="14" fontId="9" fillId="0" borderId="24" xfId="0" applyNumberFormat="1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4" xfId="0" applyFont="1" applyBorder="1" applyAlignment="1">
      <alignment horizontal="right" vertical="top"/>
    </xf>
    <xf numFmtId="4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5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9" fillId="0" borderId="25" xfId="0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/>
    </xf>
    <xf numFmtId="3" fontId="5" fillId="3" borderId="0" xfId="0" applyNumberFormat="1" applyFont="1" applyFill="1" applyAlignment="1">
      <alignment horizontal="center" vertical="center"/>
    </xf>
    <xf numFmtId="0" fontId="5" fillId="3" borderId="28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D5FC"/>
      <color rgb="FFCEFE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opLeftCell="A22" workbookViewId="0">
      <selection activeCell="C8" sqref="C8"/>
    </sheetView>
  </sheetViews>
  <sheetFormatPr defaultRowHeight="15" x14ac:dyDescent="0.25"/>
  <cols>
    <col min="1" max="1" width="4.5703125" style="15" customWidth="1"/>
    <col min="2" max="2" width="16.42578125" style="68" customWidth="1"/>
    <col min="3" max="4" width="16.7109375" style="14" customWidth="1"/>
    <col min="5" max="5" width="15.85546875" style="4" customWidth="1"/>
    <col min="6" max="6" width="7.5703125" style="4" customWidth="1"/>
    <col min="7" max="7" width="15.5703125" style="1" customWidth="1"/>
    <col min="8" max="8" width="16" style="1" customWidth="1"/>
    <col min="9" max="9" width="5.42578125" style="1" customWidth="1"/>
    <col min="10" max="10" width="11.28515625" style="1" customWidth="1"/>
    <col min="11" max="16384" width="9.140625" style="15"/>
  </cols>
  <sheetData>
    <row r="1" spans="2:8" ht="6" customHeight="1" x14ac:dyDescent="0.25">
      <c r="B1" s="17"/>
    </row>
    <row r="2" spans="2:8" ht="22.5" customHeight="1" x14ac:dyDescent="0.25">
      <c r="B2" s="96" t="s">
        <v>115</v>
      </c>
      <c r="C2" s="97"/>
      <c r="D2" s="97"/>
      <c r="E2" s="97"/>
      <c r="F2" s="97"/>
      <c r="G2" s="97"/>
      <c r="H2" s="97"/>
    </row>
    <row r="3" spans="2:8" ht="22.5" customHeight="1" x14ac:dyDescent="0.25">
      <c r="B3" s="96" t="s">
        <v>116</v>
      </c>
      <c r="C3" s="97"/>
      <c r="D3" s="97"/>
      <c r="E3" s="97"/>
      <c r="F3" s="97"/>
      <c r="G3" s="97"/>
      <c r="H3" s="97"/>
    </row>
    <row r="4" spans="2:8" ht="22.5" customHeight="1" x14ac:dyDescent="0.25">
      <c r="B4" s="98" t="s">
        <v>149</v>
      </c>
      <c r="C4" s="99"/>
      <c r="D4" s="99"/>
      <c r="E4" s="99"/>
      <c r="F4" s="99"/>
      <c r="G4" s="99"/>
      <c r="H4" s="99"/>
    </row>
    <row r="5" spans="2:8" ht="16.5" customHeight="1" thickBot="1" x14ac:dyDescent="0.3">
      <c r="B5" s="17"/>
    </row>
    <row r="6" spans="2:8" s="5" customFormat="1" ht="71.25" customHeight="1" thickTop="1" thickBot="1" x14ac:dyDescent="0.3">
      <c r="B6" s="8" t="s">
        <v>4</v>
      </c>
      <c r="C6" s="9" t="s">
        <v>114</v>
      </c>
      <c r="D6" s="9" t="s">
        <v>113</v>
      </c>
      <c r="E6" s="9" t="s">
        <v>107</v>
      </c>
      <c r="F6" s="9" t="s">
        <v>108</v>
      </c>
      <c r="G6" s="9" t="s">
        <v>109</v>
      </c>
      <c r="H6" s="9" t="s">
        <v>87</v>
      </c>
    </row>
    <row r="7" spans="2:8" s="5" customFormat="1" ht="71.25" customHeight="1" thickTop="1" thickBot="1" x14ac:dyDescent="0.3">
      <c r="B7" s="12"/>
      <c r="C7" s="57" t="s">
        <v>112</v>
      </c>
      <c r="D7" s="48">
        <v>426568.62000000308</v>
      </c>
      <c r="E7" s="13"/>
      <c r="F7" s="13"/>
      <c r="G7" s="13"/>
      <c r="H7" s="13"/>
    </row>
    <row r="8" spans="2:8" s="5" customFormat="1" ht="31.5" customHeight="1" thickTop="1" x14ac:dyDescent="0.25">
      <c r="B8" s="64" t="s">
        <v>81</v>
      </c>
      <c r="C8" s="26" t="s">
        <v>111</v>
      </c>
      <c r="D8" s="48">
        <v>685982.4</v>
      </c>
      <c r="E8" s="27" t="s">
        <v>93</v>
      </c>
      <c r="F8" s="27" t="s">
        <v>95</v>
      </c>
      <c r="G8" s="28">
        <v>310000</v>
      </c>
      <c r="H8" s="28">
        <v>225874.2</v>
      </c>
    </row>
    <row r="9" spans="2:8" s="5" customFormat="1" ht="25.5" customHeight="1" thickBot="1" x14ac:dyDescent="0.3">
      <c r="B9" s="54"/>
      <c r="C9" s="55"/>
      <c r="D9" s="56"/>
      <c r="E9" s="19" t="s">
        <v>94</v>
      </c>
      <c r="F9" s="19" t="s">
        <v>96</v>
      </c>
      <c r="G9" s="21">
        <v>116569</v>
      </c>
      <c r="H9" s="21"/>
    </row>
    <row r="10" spans="2:8" ht="31.5" customHeight="1" thickTop="1" x14ac:dyDescent="0.25">
      <c r="B10" s="64" t="s">
        <v>82</v>
      </c>
      <c r="C10" s="26" t="s">
        <v>110</v>
      </c>
      <c r="D10" s="48">
        <v>476949.89999999997</v>
      </c>
      <c r="E10" s="27" t="s">
        <v>97</v>
      </c>
      <c r="F10" s="27" t="s">
        <v>99</v>
      </c>
      <c r="G10" s="28">
        <v>405000</v>
      </c>
      <c r="H10" s="28">
        <v>510947</v>
      </c>
    </row>
    <row r="11" spans="2:8" ht="27" customHeight="1" x14ac:dyDescent="0.25">
      <c r="B11" s="65"/>
      <c r="C11" s="58"/>
      <c r="D11" s="59"/>
      <c r="E11" s="31" t="s">
        <v>98</v>
      </c>
      <c r="F11" s="31" t="s">
        <v>100</v>
      </c>
      <c r="G11" s="32">
        <v>195000</v>
      </c>
      <c r="H11" s="32"/>
    </row>
    <row r="12" spans="2:8" ht="27" customHeight="1" thickBot="1" x14ac:dyDescent="0.3">
      <c r="B12" s="66"/>
      <c r="C12" s="20"/>
      <c r="D12" s="49"/>
      <c r="E12" s="31" t="s">
        <v>101</v>
      </c>
      <c r="F12" s="31" t="s">
        <v>104</v>
      </c>
      <c r="G12" s="32">
        <v>85983</v>
      </c>
      <c r="H12" s="21"/>
    </row>
    <row r="13" spans="2:8" ht="31.5" customHeight="1" thickTop="1" x14ac:dyDescent="0.25">
      <c r="B13" s="64" t="s">
        <v>83</v>
      </c>
      <c r="C13" s="26" t="s">
        <v>117</v>
      </c>
      <c r="D13" s="48">
        <v>425465.63999999582</v>
      </c>
      <c r="E13" s="27" t="s">
        <v>102</v>
      </c>
      <c r="F13" s="27" t="s">
        <v>105</v>
      </c>
      <c r="G13" s="28">
        <v>240000</v>
      </c>
      <c r="H13" s="28">
        <v>218849</v>
      </c>
    </row>
    <row r="14" spans="2:8" ht="27" customHeight="1" x14ac:dyDescent="0.25">
      <c r="B14" s="65"/>
      <c r="C14" s="58"/>
      <c r="D14" s="59"/>
      <c r="E14" s="31" t="s">
        <v>103</v>
      </c>
      <c r="F14" s="31" t="s">
        <v>106</v>
      </c>
      <c r="G14" s="32">
        <v>105000</v>
      </c>
      <c r="H14" s="32"/>
    </row>
    <row r="15" spans="2:8" ht="27" customHeight="1" thickBot="1" x14ac:dyDescent="0.3">
      <c r="B15" s="66"/>
      <c r="C15" s="20"/>
      <c r="D15" s="49"/>
      <c r="E15" s="60">
        <v>44656</v>
      </c>
      <c r="F15" s="61" t="s">
        <v>91</v>
      </c>
      <c r="G15" s="32">
        <v>131949</v>
      </c>
      <c r="H15" s="21"/>
    </row>
    <row r="16" spans="2:8" ht="31.5" customHeight="1" thickTop="1" thickBot="1" x14ac:dyDescent="0.3">
      <c r="B16" s="67" t="s">
        <v>84</v>
      </c>
      <c r="C16" s="62" t="s">
        <v>118</v>
      </c>
      <c r="D16" s="47">
        <v>420982.56000000413</v>
      </c>
      <c r="E16" s="40">
        <v>44679</v>
      </c>
      <c r="F16" s="63" t="s">
        <v>92</v>
      </c>
      <c r="G16" s="42">
        <v>425466</v>
      </c>
      <c r="H16" s="72">
        <v>222266</v>
      </c>
    </row>
    <row r="17" spans="2:11" ht="31.5" customHeight="1" thickTop="1" thickBot="1" x14ac:dyDescent="0.3">
      <c r="B17" s="70" t="s">
        <v>123</v>
      </c>
      <c r="C17" s="69" t="s">
        <v>128</v>
      </c>
      <c r="D17" s="71">
        <v>501500.1</v>
      </c>
      <c r="E17" s="36">
        <v>44698</v>
      </c>
      <c r="F17" s="19" t="s">
        <v>90</v>
      </c>
      <c r="G17" s="21">
        <v>420983</v>
      </c>
      <c r="H17" s="42">
        <v>588954</v>
      </c>
    </row>
    <row r="18" spans="2:11" ht="31.5" customHeight="1" thickTop="1" thickBot="1" x14ac:dyDescent="0.3">
      <c r="B18" s="70" t="s">
        <v>124</v>
      </c>
      <c r="C18" s="69" t="s">
        <v>129</v>
      </c>
      <c r="D18" s="47">
        <v>425963.75999999896</v>
      </c>
      <c r="E18" s="36">
        <v>44726</v>
      </c>
      <c r="F18" s="19" t="s">
        <v>126</v>
      </c>
      <c r="G18" s="21">
        <v>501501</v>
      </c>
      <c r="H18" s="21">
        <v>548863.80000000005</v>
      </c>
    </row>
    <row r="19" spans="2:11" ht="31.5" customHeight="1" thickTop="1" thickBot="1" x14ac:dyDescent="0.3">
      <c r="B19" s="70" t="s">
        <v>125</v>
      </c>
      <c r="C19" s="69" t="s">
        <v>134</v>
      </c>
      <c r="D19" s="47">
        <v>362721.96</v>
      </c>
      <c r="E19" s="36">
        <v>44756</v>
      </c>
      <c r="F19" s="19" t="s">
        <v>127</v>
      </c>
      <c r="G19" s="21">
        <v>425964</v>
      </c>
      <c r="H19" s="21">
        <v>352573.83</v>
      </c>
    </row>
    <row r="20" spans="2:11" ht="31.5" customHeight="1" thickTop="1" thickBot="1" x14ac:dyDescent="0.3">
      <c r="B20" s="70" t="s">
        <v>130</v>
      </c>
      <c r="C20" s="69" t="s">
        <v>135</v>
      </c>
      <c r="D20" s="56">
        <v>407257.02</v>
      </c>
      <c r="E20" s="36">
        <v>44783</v>
      </c>
      <c r="F20" s="19" t="s">
        <v>133</v>
      </c>
      <c r="G20" s="21">
        <v>362722</v>
      </c>
      <c r="H20" s="21">
        <v>364847.38</v>
      </c>
    </row>
    <row r="21" spans="2:11" ht="31.5" customHeight="1" thickTop="1" thickBot="1" x14ac:dyDescent="0.3">
      <c r="B21" s="70" t="s">
        <v>131</v>
      </c>
      <c r="C21" s="69" t="s">
        <v>150</v>
      </c>
      <c r="D21" s="21">
        <v>435060</v>
      </c>
      <c r="E21" s="36">
        <v>44823</v>
      </c>
      <c r="F21" s="19" t="s">
        <v>139</v>
      </c>
      <c r="G21" s="21">
        <v>407258</v>
      </c>
      <c r="H21" s="21">
        <v>281996.75</v>
      </c>
    </row>
    <row r="22" spans="2:11" ht="31.5" customHeight="1" thickTop="1" thickBot="1" x14ac:dyDescent="0.3">
      <c r="B22" s="70" t="s">
        <v>132</v>
      </c>
      <c r="C22" s="88" t="s">
        <v>151</v>
      </c>
      <c r="D22" s="21">
        <v>465564</v>
      </c>
      <c r="E22" s="36" t="s">
        <v>140</v>
      </c>
      <c r="F22" s="19" t="s">
        <v>141</v>
      </c>
      <c r="G22" s="21">
        <v>435060</v>
      </c>
      <c r="H22" s="21">
        <v>402609.76</v>
      </c>
    </row>
    <row r="23" spans="2:11" ht="31.5" customHeight="1" thickTop="1" thickBot="1" x14ac:dyDescent="0.3">
      <c r="B23" s="70" t="s">
        <v>137</v>
      </c>
      <c r="C23" s="69" t="s">
        <v>153</v>
      </c>
      <c r="D23" s="21">
        <v>520094</v>
      </c>
      <c r="E23" s="36" t="s">
        <v>144</v>
      </c>
      <c r="F23" s="19" t="s">
        <v>142</v>
      </c>
      <c r="G23" s="21">
        <v>465564</v>
      </c>
      <c r="H23" s="21">
        <v>331393.3</v>
      </c>
    </row>
    <row r="24" spans="2:11" ht="31.5" customHeight="1" thickTop="1" thickBot="1" x14ac:dyDescent="0.3">
      <c r="B24" s="70" t="s">
        <v>138</v>
      </c>
      <c r="C24" s="69" t="s">
        <v>152</v>
      </c>
      <c r="D24" s="56"/>
      <c r="E24" s="36" t="s">
        <v>145</v>
      </c>
      <c r="F24" s="19" t="s">
        <v>143</v>
      </c>
      <c r="G24" s="21">
        <v>520094</v>
      </c>
      <c r="H24" s="21">
        <v>485499.95</v>
      </c>
    </row>
    <row r="25" spans="2:11" ht="31.5" customHeight="1" thickTop="1" thickBot="1" x14ac:dyDescent="0.3">
      <c r="B25" s="70"/>
      <c r="C25" s="69"/>
      <c r="D25" s="56"/>
      <c r="E25" s="36"/>
      <c r="F25" s="19"/>
      <c r="G25" s="21"/>
      <c r="H25" s="21"/>
    </row>
    <row r="26" spans="2:11" s="6" customFormat="1" ht="22.5" customHeight="1" thickTop="1" x14ac:dyDescent="0.25">
      <c r="B26" s="74" t="s">
        <v>120</v>
      </c>
      <c r="C26" s="75"/>
      <c r="D26" s="76">
        <f>SUM(D8:D25)</f>
        <v>5127541.3399999989</v>
      </c>
      <c r="E26" s="77"/>
      <c r="F26" s="77"/>
      <c r="G26" s="76">
        <f>SUM(G8:G25)</f>
        <v>5554113</v>
      </c>
      <c r="H26" s="76">
        <f>SUM(H8:H25)</f>
        <v>4534674.97</v>
      </c>
      <c r="I26" s="7"/>
      <c r="J26" s="7"/>
      <c r="K26" s="7"/>
    </row>
    <row r="27" spans="2:11" ht="22.5" customHeight="1" x14ac:dyDescent="0.25">
      <c r="B27" s="78" t="s">
        <v>146</v>
      </c>
      <c r="C27" s="79"/>
      <c r="D27" s="79"/>
      <c r="E27" s="80"/>
      <c r="F27" s="80"/>
      <c r="G27" s="81"/>
      <c r="H27" s="86">
        <f>G26-H26</f>
        <v>1019438.0300000003</v>
      </c>
    </row>
    <row r="28" spans="2:11" ht="22.5" customHeight="1" x14ac:dyDescent="0.25">
      <c r="B28" s="78" t="s">
        <v>147</v>
      </c>
      <c r="C28" s="79"/>
      <c r="D28" s="79"/>
      <c r="E28" s="80"/>
      <c r="F28" s="80"/>
      <c r="G28" s="81"/>
      <c r="H28" s="86">
        <f>H27/G26*100</f>
        <v>18.354650508551053</v>
      </c>
    </row>
    <row r="29" spans="2:11" s="6" customFormat="1" ht="24.75" customHeight="1" x14ac:dyDescent="0.25">
      <c r="B29" s="82" t="s">
        <v>136</v>
      </c>
      <c r="C29" s="83"/>
      <c r="D29" s="84"/>
      <c r="E29" s="85"/>
      <c r="F29" s="85"/>
      <c r="G29" s="82"/>
      <c r="H29" s="82">
        <v>1051</v>
      </c>
      <c r="I29" s="7"/>
      <c r="J29" s="7"/>
    </row>
    <row r="30" spans="2:11" ht="24" customHeight="1" x14ac:dyDescent="0.25">
      <c r="B30" s="87" t="s">
        <v>119</v>
      </c>
      <c r="C30" s="100" t="s">
        <v>148</v>
      </c>
      <c r="D30" s="101"/>
      <c r="E30" s="101"/>
      <c r="F30" s="101"/>
      <c r="G30" s="101"/>
      <c r="H30" s="101"/>
    </row>
  </sheetData>
  <mergeCells count="4">
    <mergeCell ref="B2:H2"/>
    <mergeCell ref="B3:H3"/>
    <mergeCell ref="B4:H4"/>
    <mergeCell ref="C30:H30"/>
  </mergeCells>
  <pageMargins left="0.70866141732283472" right="0.70866141732283472" top="0.43307086614173229" bottom="0.43307086614173229" header="0.31496062992125984" footer="0.31496062992125984"/>
  <pageSetup paperSize="9" scale="8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abSelected="1" workbookViewId="0">
      <selection activeCell="H25" sqref="H25"/>
    </sheetView>
  </sheetViews>
  <sheetFormatPr defaultRowHeight="15" x14ac:dyDescent="0.25"/>
  <cols>
    <col min="1" max="1" width="4.5703125" style="15" customWidth="1"/>
    <col min="2" max="2" width="16.42578125" style="68" customWidth="1"/>
    <col min="3" max="4" width="16.7109375" style="14" customWidth="1"/>
    <col min="5" max="5" width="15.85546875" style="4" customWidth="1"/>
    <col min="6" max="6" width="7.5703125" style="4" customWidth="1"/>
    <col min="7" max="7" width="15.5703125" style="1" customWidth="1"/>
    <col min="8" max="8" width="16" style="1" customWidth="1"/>
    <col min="9" max="9" width="5.42578125" style="1" customWidth="1"/>
    <col min="10" max="16384" width="9.140625" style="15"/>
  </cols>
  <sheetData>
    <row r="1" spans="2:8" ht="6" customHeight="1" x14ac:dyDescent="0.25">
      <c r="B1" s="73"/>
    </row>
    <row r="2" spans="2:8" ht="22.5" customHeight="1" x14ac:dyDescent="0.25">
      <c r="B2" s="96" t="s">
        <v>115</v>
      </c>
      <c r="C2" s="97"/>
      <c r="D2" s="97"/>
      <c r="E2" s="97"/>
      <c r="F2" s="97"/>
      <c r="G2" s="97"/>
      <c r="H2" s="97"/>
    </row>
    <row r="3" spans="2:8" ht="22.5" customHeight="1" x14ac:dyDescent="0.25">
      <c r="B3" s="96" t="s">
        <v>116</v>
      </c>
      <c r="C3" s="97"/>
      <c r="D3" s="97"/>
      <c r="E3" s="97"/>
      <c r="F3" s="97"/>
      <c r="G3" s="97"/>
      <c r="H3" s="97"/>
    </row>
    <row r="4" spans="2:8" ht="22.5" customHeight="1" x14ac:dyDescent="0.25">
      <c r="B4" s="98" t="s">
        <v>154</v>
      </c>
      <c r="C4" s="99"/>
      <c r="D4" s="99"/>
      <c r="E4" s="99"/>
      <c r="F4" s="99"/>
      <c r="G4" s="99"/>
      <c r="H4" s="99"/>
    </row>
    <row r="5" spans="2:8" ht="16.5" customHeight="1" thickBot="1" x14ac:dyDescent="0.3">
      <c r="B5" s="73"/>
    </row>
    <row r="6" spans="2:8" s="5" customFormat="1" ht="71.25" customHeight="1" thickTop="1" thickBot="1" x14ac:dyDescent="0.3">
      <c r="B6" s="8" t="s">
        <v>4</v>
      </c>
      <c r="C6" s="9" t="s">
        <v>114</v>
      </c>
      <c r="D6" s="9" t="s">
        <v>113</v>
      </c>
      <c r="E6" s="9" t="s">
        <v>107</v>
      </c>
      <c r="F6" s="9" t="s">
        <v>108</v>
      </c>
      <c r="G6" s="9" t="s">
        <v>109</v>
      </c>
      <c r="H6" s="9" t="s">
        <v>87</v>
      </c>
    </row>
    <row r="7" spans="2:8" s="5" customFormat="1" ht="30" customHeight="1" thickTop="1" thickBot="1" x14ac:dyDescent="0.3">
      <c r="B7" s="12"/>
      <c r="C7" s="57" t="s">
        <v>152</v>
      </c>
      <c r="D7" s="48">
        <f>G8+G9</f>
        <v>620035</v>
      </c>
      <c r="E7" s="13"/>
      <c r="F7" s="13"/>
      <c r="G7" s="13"/>
      <c r="H7" s="13"/>
    </row>
    <row r="8" spans="2:8" s="5" customFormat="1" ht="30" customHeight="1" thickTop="1" x14ac:dyDescent="0.25">
      <c r="B8" s="89" t="s">
        <v>155</v>
      </c>
      <c r="C8" s="26" t="s">
        <v>179</v>
      </c>
      <c r="D8" s="48">
        <f>G10+G11</f>
        <v>777315</v>
      </c>
      <c r="E8" s="34" t="s">
        <v>163</v>
      </c>
      <c r="F8" s="27" t="s">
        <v>96</v>
      </c>
      <c r="G8" s="28">
        <v>500000</v>
      </c>
      <c r="H8" s="28">
        <v>397206.46</v>
      </c>
    </row>
    <row r="9" spans="2:8" s="5" customFormat="1" ht="25.5" customHeight="1" thickBot="1" x14ac:dyDescent="0.3">
      <c r="B9" s="54"/>
      <c r="C9" s="55"/>
      <c r="D9" s="56"/>
      <c r="E9" s="36" t="s">
        <v>164</v>
      </c>
      <c r="F9" s="19" t="s">
        <v>167</v>
      </c>
      <c r="G9" s="21">
        <v>120035</v>
      </c>
      <c r="H9" s="21"/>
    </row>
    <row r="10" spans="2:8" ht="31.5" customHeight="1" thickTop="1" x14ac:dyDescent="0.25">
      <c r="B10" s="89" t="s">
        <v>156</v>
      </c>
      <c r="C10" s="26" t="s">
        <v>180</v>
      </c>
      <c r="D10" s="48">
        <f>G13+G14</f>
        <v>721187</v>
      </c>
      <c r="E10" s="34" t="s">
        <v>165</v>
      </c>
      <c r="F10" s="27" t="s">
        <v>168</v>
      </c>
      <c r="G10" s="28">
        <v>590000</v>
      </c>
      <c r="H10" s="28">
        <v>414901.1</v>
      </c>
    </row>
    <row r="11" spans="2:8" ht="27" customHeight="1" x14ac:dyDescent="0.25">
      <c r="B11" s="65"/>
      <c r="C11" s="58"/>
      <c r="D11" s="59"/>
      <c r="E11" s="60" t="s">
        <v>166</v>
      </c>
      <c r="F11" s="31" t="s">
        <v>169</v>
      </c>
      <c r="G11" s="32">
        <v>187315</v>
      </c>
      <c r="H11" s="32"/>
    </row>
    <row r="12" spans="2:8" ht="27" customHeight="1" thickBot="1" x14ac:dyDescent="0.3">
      <c r="B12" s="66"/>
      <c r="C12" s="20"/>
      <c r="D12" s="49"/>
      <c r="E12" s="60"/>
      <c r="F12" s="31"/>
      <c r="G12" s="32"/>
      <c r="H12" s="21"/>
    </row>
    <row r="13" spans="2:8" ht="31.5" customHeight="1" thickTop="1" x14ac:dyDescent="0.25">
      <c r="B13" s="89" t="s">
        <v>157</v>
      </c>
      <c r="C13" s="26" t="s">
        <v>181</v>
      </c>
      <c r="D13" s="48">
        <f>G16</f>
        <v>462634</v>
      </c>
      <c r="E13" s="34" t="s">
        <v>170</v>
      </c>
      <c r="F13" s="27" t="s">
        <v>172</v>
      </c>
      <c r="G13" s="28">
        <v>600000</v>
      </c>
      <c r="H13" s="28">
        <v>572768.68000000005</v>
      </c>
    </row>
    <row r="14" spans="2:8" ht="27" customHeight="1" x14ac:dyDescent="0.25">
      <c r="B14" s="65"/>
      <c r="C14" s="58"/>
      <c r="D14" s="59"/>
      <c r="E14" s="60" t="s">
        <v>171</v>
      </c>
      <c r="F14" s="31" t="s">
        <v>173</v>
      </c>
      <c r="G14" s="32">
        <v>121187</v>
      </c>
      <c r="H14" s="32"/>
    </row>
    <row r="15" spans="2:8" ht="27" customHeight="1" thickBot="1" x14ac:dyDescent="0.3">
      <c r="B15" s="66"/>
      <c r="C15" s="20"/>
      <c r="D15" s="49"/>
      <c r="E15" s="60"/>
      <c r="F15" s="61"/>
      <c r="G15" s="32"/>
      <c r="H15" s="21"/>
    </row>
    <row r="16" spans="2:8" ht="31.5" customHeight="1" thickTop="1" thickBot="1" x14ac:dyDescent="0.3">
      <c r="B16" s="70" t="s">
        <v>158</v>
      </c>
      <c r="C16" s="62" t="s">
        <v>182</v>
      </c>
      <c r="D16" s="47">
        <f>G17</f>
        <v>495625</v>
      </c>
      <c r="E16" s="40">
        <v>462634</v>
      </c>
      <c r="F16" s="63" t="s">
        <v>174</v>
      </c>
      <c r="G16" s="42">
        <v>462634</v>
      </c>
      <c r="H16" s="72">
        <v>365916.14</v>
      </c>
    </row>
    <row r="17" spans="2:10" ht="31.5" customHeight="1" thickTop="1" thickBot="1" x14ac:dyDescent="0.3">
      <c r="B17" s="70" t="s">
        <v>159</v>
      </c>
      <c r="C17" s="69" t="s">
        <v>183</v>
      </c>
      <c r="D17" s="71">
        <f>G18</f>
        <v>595323</v>
      </c>
      <c r="E17" s="36" t="s">
        <v>175</v>
      </c>
      <c r="F17" s="19" t="s">
        <v>176</v>
      </c>
      <c r="G17" s="21">
        <v>495625</v>
      </c>
      <c r="H17" s="42">
        <v>557149.1</v>
      </c>
    </row>
    <row r="18" spans="2:10" ht="31.5" customHeight="1" thickTop="1" thickBot="1" x14ac:dyDescent="0.3">
      <c r="B18" s="70" t="s">
        <v>160</v>
      </c>
      <c r="C18" s="69" t="s">
        <v>184</v>
      </c>
      <c r="D18" s="47">
        <f>G19</f>
        <v>537579</v>
      </c>
      <c r="E18" s="36" t="s">
        <v>177</v>
      </c>
      <c r="F18" s="19" t="s">
        <v>92</v>
      </c>
      <c r="G18" s="21">
        <v>595323</v>
      </c>
      <c r="H18" s="21">
        <v>347548.59</v>
      </c>
    </row>
    <row r="19" spans="2:10" ht="31.5" customHeight="1" thickTop="1" thickBot="1" x14ac:dyDescent="0.3">
      <c r="B19" s="70" t="s">
        <v>161</v>
      </c>
      <c r="C19" s="69" t="s">
        <v>213</v>
      </c>
      <c r="D19" s="47">
        <v>444423</v>
      </c>
      <c r="E19" s="36">
        <v>45121</v>
      </c>
      <c r="F19" s="19" t="s">
        <v>178</v>
      </c>
      <c r="G19" s="21">
        <v>537579</v>
      </c>
      <c r="H19" s="21">
        <v>363897.82</v>
      </c>
    </row>
    <row r="20" spans="2:10" ht="31.5" customHeight="1" thickTop="1" thickBot="1" x14ac:dyDescent="0.3">
      <c r="B20" s="70" t="s">
        <v>162</v>
      </c>
      <c r="C20" s="69" t="s">
        <v>214</v>
      </c>
      <c r="D20" s="56">
        <v>449268</v>
      </c>
      <c r="E20" s="36" t="s">
        <v>205</v>
      </c>
      <c r="F20" s="19" t="s">
        <v>206</v>
      </c>
      <c r="G20" s="21">
        <v>444423</v>
      </c>
      <c r="H20" s="21">
        <v>507514.75</v>
      </c>
    </row>
    <row r="21" spans="2:10" ht="31.5" customHeight="1" thickTop="1" thickBot="1" x14ac:dyDescent="0.3">
      <c r="B21" s="70" t="s">
        <v>131</v>
      </c>
      <c r="C21" s="69" t="s">
        <v>216</v>
      </c>
      <c r="D21" s="95">
        <v>538548</v>
      </c>
      <c r="E21" s="36" t="s">
        <v>207</v>
      </c>
      <c r="F21" s="19" t="s">
        <v>208</v>
      </c>
      <c r="G21" s="21">
        <v>449268</v>
      </c>
      <c r="H21" s="21">
        <v>435346.38</v>
      </c>
    </row>
    <row r="22" spans="2:10" ht="31.5" customHeight="1" thickTop="1" thickBot="1" x14ac:dyDescent="0.3">
      <c r="B22" s="70" t="s">
        <v>132</v>
      </c>
      <c r="C22" s="88" t="s">
        <v>215</v>
      </c>
      <c r="D22" s="95">
        <v>579534</v>
      </c>
      <c r="E22" s="36" t="s">
        <v>209</v>
      </c>
      <c r="F22" s="19" t="s">
        <v>210</v>
      </c>
      <c r="G22" s="21">
        <v>538548</v>
      </c>
      <c r="H22" s="21">
        <v>404260.09</v>
      </c>
    </row>
    <row r="23" spans="2:10" ht="31.5" customHeight="1" thickTop="1" thickBot="1" x14ac:dyDescent="0.3">
      <c r="B23" s="70" t="s">
        <v>137</v>
      </c>
      <c r="C23" s="88" t="s">
        <v>220</v>
      </c>
      <c r="D23" s="95">
        <v>619672</v>
      </c>
      <c r="E23" s="36" t="s">
        <v>211</v>
      </c>
      <c r="F23" s="19" t="s">
        <v>212</v>
      </c>
      <c r="G23" s="21">
        <v>579534</v>
      </c>
      <c r="H23" s="21">
        <v>402202.02</v>
      </c>
    </row>
    <row r="24" spans="2:10" ht="31.5" customHeight="1" thickTop="1" thickBot="1" x14ac:dyDescent="0.3">
      <c r="B24" s="70" t="s">
        <v>138</v>
      </c>
      <c r="C24" s="69"/>
      <c r="D24" s="56"/>
      <c r="E24" s="36">
        <v>45280</v>
      </c>
      <c r="F24" s="19" t="s">
        <v>217</v>
      </c>
      <c r="G24" s="95">
        <v>619672</v>
      </c>
      <c r="H24" s="21">
        <v>504846.65</v>
      </c>
    </row>
    <row r="25" spans="2:10" ht="31.5" customHeight="1" thickTop="1" thickBot="1" x14ac:dyDescent="0.3">
      <c r="B25" s="70"/>
      <c r="C25" s="69"/>
      <c r="D25" s="56"/>
      <c r="E25" s="36"/>
      <c r="F25" s="19"/>
      <c r="G25" s="21"/>
      <c r="H25" s="21"/>
    </row>
    <row r="26" spans="2:10" s="6" customFormat="1" ht="22.5" customHeight="1" thickTop="1" x14ac:dyDescent="0.25">
      <c r="B26" s="74" t="s">
        <v>120</v>
      </c>
      <c r="C26" s="75"/>
      <c r="D26" s="76">
        <f>SUM(D7:D25)</f>
        <v>6841143</v>
      </c>
      <c r="E26" s="77"/>
      <c r="F26" s="77"/>
      <c r="G26" s="76">
        <f>SUM(G7:G25)</f>
        <v>6841143</v>
      </c>
      <c r="H26" s="76">
        <f>SUM(H8:H25)</f>
        <v>5273557.7800000012</v>
      </c>
      <c r="I26" s="7"/>
      <c r="J26" s="7"/>
    </row>
    <row r="27" spans="2:10" ht="22.5" customHeight="1" x14ac:dyDescent="0.25">
      <c r="B27" s="78" t="s">
        <v>146</v>
      </c>
      <c r="C27" s="79"/>
      <c r="D27" s="79"/>
      <c r="E27" s="80"/>
      <c r="F27" s="80"/>
      <c r="G27" s="81"/>
      <c r="H27" s="81">
        <f>G26-H26</f>
        <v>1567585.2199999988</v>
      </c>
    </row>
    <row r="28" spans="2:10" ht="22.5" customHeight="1" x14ac:dyDescent="0.25">
      <c r="B28" s="78" t="s">
        <v>147</v>
      </c>
      <c r="C28" s="79"/>
      <c r="D28" s="79"/>
      <c r="E28" s="80"/>
      <c r="F28" s="80"/>
      <c r="G28" s="81"/>
      <c r="H28" s="86">
        <f>H27/G26*100</f>
        <v>22.914083509144582</v>
      </c>
    </row>
    <row r="29" spans="2:10" s="6" customFormat="1" ht="24.75" customHeight="1" x14ac:dyDescent="0.25">
      <c r="B29" s="82" t="s">
        <v>136</v>
      </c>
      <c r="C29" s="83"/>
      <c r="D29" s="84"/>
      <c r="E29" s="85"/>
      <c r="F29" s="85"/>
      <c r="G29" s="82"/>
      <c r="H29" s="82">
        <v>1087</v>
      </c>
      <c r="I29" s="7"/>
    </row>
    <row r="30" spans="2:10" ht="24" customHeight="1" x14ac:dyDescent="0.25">
      <c r="B30" s="111" t="s">
        <v>119</v>
      </c>
      <c r="C30" s="112" t="s">
        <v>219</v>
      </c>
      <c r="D30" s="113"/>
      <c r="E30" s="114">
        <f>H27</f>
        <v>1567585.2199999988</v>
      </c>
      <c r="F30" s="115" t="s">
        <v>218</v>
      </c>
      <c r="G30" s="113"/>
      <c r="H30" s="113"/>
    </row>
  </sheetData>
  <mergeCells count="5">
    <mergeCell ref="B2:H2"/>
    <mergeCell ref="B3:H3"/>
    <mergeCell ref="B4:H4"/>
    <mergeCell ref="C30:D30"/>
    <mergeCell ref="F30:H30"/>
  </mergeCells>
  <pageMargins left="0.70866141732283472" right="0.70866141732283472" top="0.43307086614173229" bottom="0.43307086614173229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1"/>
  <sheetViews>
    <sheetView topLeftCell="A7" workbookViewId="0">
      <selection activeCell="V9" sqref="V9"/>
    </sheetView>
  </sheetViews>
  <sheetFormatPr defaultRowHeight="15" x14ac:dyDescent="0.25"/>
  <cols>
    <col min="1" max="1" width="14.7109375" customWidth="1"/>
  </cols>
  <sheetData>
    <row r="2" spans="1:19" x14ac:dyDescent="0.25">
      <c r="A2" t="s">
        <v>0</v>
      </c>
      <c r="B2" t="s">
        <v>1</v>
      </c>
    </row>
    <row r="3" spans="1:19" x14ac:dyDescent="0.25">
      <c r="A3" t="s">
        <v>2</v>
      </c>
      <c r="B3" t="s">
        <v>3</v>
      </c>
    </row>
    <row r="4" spans="1:19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</row>
    <row r="5" spans="1:19" x14ac:dyDescent="0.25">
      <c r="A5" t="s">
        <v>2</v>
      </c>
      <c r="B5" t="s">
        <v>22</v>
      </c>
      <c r="C5" t="s">
        <v>22</v>
      </c>
      <c r="D5" t="s">
        <v>22</v>
      </c>
      <c r="E5" t="s">
        <v>22</v>
      </c>
      <c r="F5" t="s">
        <v>22</v>
      </c>
      <c r="G5" t="s">
        <v>22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M5" t="s">
        <v>22</v>
      </c>
      <c r="O5" t="s">
        <v>22</v>
      </c>
      <c r="P5" t="s">
        <v>22</v>
      </c>
      <c r="Q5" t="s">
        <v>22</v>
      </c>
      <c r="R5" t="s">
        <v>22</v>
      </c>
      <c r="S5" t="s">
        <v>22</v>
      </c>
    </row>
    <row r="6" spans="1:19" x14ac:dyDescent="0.25">
      <c r="A6" t="s">
        <v>23</v>
      </c>
      <c r="B6">
        <v>246658.5</v>
      </c>
      <c r="C6">
        <v>243274</v>
      </c>
      <c r="D6">
        <v>247389.5</v>
      </c>
      <c r="E6">
        <v>315429.8</v>
      </c>
      <c r="F6">
        <v>469305.8</v>
      </c>
      <c r="G6">
        <v>359712</v>
      </c>
      <c r="H6">
        <v>399792.2</v>
      </c>
      <c r="I6">
        <v>339555</v>
      </c>
      <c r="J6">
        <v>328873.40000000002</v>
      </c>
      <c r="K6">
        <v>198352.4</v>
      </c>
      <c r="L6">
        <v>365688</v>
      </c>
      <c r="M6">
        <v>411732</v>
      </c>
      <c r="O6">
        <v>225374.2</v>
      </c>
      <c r="P6">
        <v>520947</v>
      </c>
      <c r="Q6">
        <v>218849</v>
      </c>
      <c r="R6">
        <v>222266</v>
      </c>
      <c r="S6">
        <v>382656</v>
      </c>
    </row>
    <row r="7" spans="1:19" x14ac:dyDescent="0.25">
      <c r="A7" t="s">
        <v>24</v>
      </c>
      <c r="B7">
        <v>39000</v>
      </c>
      <c r="C7">
        <v>0</v>
      </c>
      <c r="D7">
        <v>0</v>
      </c>
      <c r="E7">
        <v>0</v>
      </c>
      <c r="F7">
        <v>110000</v>
      </c>
      <c r="G7">
        <v>0</v>
      </c>
      <c r="H7">
        <v>0</v>
      </c>
      <c r="I7">
        <v>0</v>
      </c>
      <c r="J7">
        <v>65000</v>
      </c>
      <c r="K7">
        <v>0</v>
      </c>
      <c r="L7">
        <v>100000</v>
      </c>
      <c r="M7">
        <v>0</v>
      </c>
      <c r="O7">
        <v>0</v>
      </c>
      <c r="P7">
        <v>100000</v>
      </c>
      <c r="Q7">
        <v>0</v>
      </c>
      <c r="R7">
        <v>0</v>
      </c>
      <c r="S7">
        <v>0</v>
      </c>
    </row>
    <row r="8" spans="1:19" x14ac:dyDescent="0.25">
      <c r="A8" t="s">
        <v>25</v>
      </c>
      <c r="B8">
        <v>207658.5</v>
      </c>
      <c r="C8">
        <v>243274</v>
      </c>
      <c r="D8">
        <v>247389.5</v>
      </c>
      <c r="E8">
        <v>315429.8</v>
      </c>
      <c r="F8">
        <v>359305.8</v>
      </c>
      <c r="G8">
        <v>359712</v>
      </c>
      <c r="H8">
        <v>399792.2</v>
      </c>
      <c r="I8">
        <v>339555</v>
      </c>
      <c r="J8">
        <v>263873.40000000002</v>
      </c>
      <c r="K8">
        <v>198352.4</v>
      </c>
      <c r="L8">
        <v>265688</v>
      </c>
      <c r="M8">
        <v>411732</v>
      </c>
      <c r="O8">
        <v>225374.2</v>
      </c>
      <c r="P8">
        <v>390947</v>
      </c>
      <c r="Q8">
        <v>206849</v>
      </c>
      <c r="R8">
        <v>222266</v>
      </c>
      <c r="S8">
        <v>382656</v>
      </c>
    </row>
    <row r="9" spans="1:19" x14ac:dyDescent="0.25">
      <c r="A9" t="s">
        <v>26</v>
      </c>
      <c r="B9">
        <v>0</v>
      </c>
      <c r="C9">
        <v>0</v>
      </c>
      <c r="D9">
        <v>0</v>
      </c>
      <c r="E9">
        <v>0</v>
      </c>
      <c r="F9">
        <v>0</v>
      </c>
      <c r="G9">
        <v>13000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 t="s">
        <v>27</v>
      </c>
      <c r="B10">
        <v>0</v>
      </c>
      <c r="C10">
        <v>0</v>
      </c>
      <c r="D10">
        <v>0</v>
      </c>
      <c r="E10">
        <v>0</v>
      </c>
      <c r="F10">
        <v>11700</v>
      </c>
      <c r="G10">
        <v>16146</v>
      </c>
      <c r="H10">
        <v>1800</v>
      </c>
      <c r="I10">
        <v>0</v>
      </c>
      <c r="J10">
        <v>2400</v>
      </c>
      <c r="K10">
        <v>2000</v>
      </c>
      <c r="L10">
        <v>0</v>
      </c>
      <c r="M10">
        <v>0</v>
      </c>
      <c r="O10">
        <v>0</v>
      </c>
      <c r="P10">
        <v>0</v>
      </c>
      <c r="Q10">
        <v>600</v>
      </c>
      <c r="R10">
        <v>0</v>
      </c>
      <c r="S10">
        <v>0</v>
      </c>
    </row>
    <row r="11" spans="1:19" x14ac:dyDescent="0.25">
      <c r="A11" t="s">
        <v>28</v>
      </c>
      <c r="B11">
        <v>0</v>
      </c>
      <c r="C11">
        <v>2400</v>
      </c>
      <c r="D11">
        <v>942</v>
      </c>
      <c r="E11">
        <v>1800</v>
      </c>
      <c r="F11">
        <v>300</v>
      </c>
      <c r="G11">
        <v>16022</v>
      </c>
      <c r="H11">
        <v>9222</v>
      </c>
      <c r="I11">
        <v>0</v>
      </c>
      <c r="J11">
        <v>1248</v>
      </c>
      <c r="K11">
        <v>1080</v>
      </c>
      <c r="L11">
        <v>0</v>
      </c>
      <c r="M11">
        <v>12732</v>
      </c>
      <c r="O11">
        <v>0</v>
      </c>
      <c r="P11">
        <v>0</v>
      </c>
      <c r="Q11">
        <v>1200</v>
      </c>
      <c r="R11">
        <v>0</v>
      </c>
      <c r="S11">
        <v>3846</v>
      </c>
    </row>
    <row r="12" spans="1:19" x14ac:dyDescent="0.25">
      <c r="A12" t="s">
        <v>29</v>
      </c>
      <c r="B12">
        <v>0</v>
      </c>
      <c r="C12">
        <v>0</v>
      </c>
      <c r="D12">
        <v>0</v>
      </c>
      <c r="E12">
        <v>0</v>
      </c>
      <c r="F12">
        <v>0</v>
      </c>
      <c r="G12">
        <v>8208</v>
      </c>
      <c r="H12">
        <v>0</v>
      </c>
      <c r="I12">
        <v>4200</v>
      </c>
      <c r="J12">
        <v>0</v>
      </c>
      <c r="K12">
        <v>0</v>
      </c>
      <c r="L12">
        <v>0</v>
      </c>
      <c r="M12">
        <v>0</v>
      </c>
      <c r="O12">
        <v>0</v>
      </c>
      <c r="P12">
        <v>0</v>
      </c>
      <c r="Q12">
        <v>0</v>
      </c>
      <c r="R12">
        <v>7500</v>
      </c>
      <c r="S12">
        <v>0</v>
      </c>
    </row>
    <row r="13" spans="1:19" x14ac:dyDescent="0.25">
      <c r="A13" t="s">
        <v>30</v>
      </c>
      <c r="B13">
        <v>18030</v>
      </c>
      <c r="C13">
        <v>10800</v>
      </c>
      <c r="D13">
        <v>18684</v>
      </c>
      <c r="E13">
        <v>3990</v>
      </c>
      <c r="F13">
        <v>5760</v>
      </c>
      <c r="G13">
        <v>47000</v>
      </c>
      <c r="H13">
        <v>12090</v>
      </c>
      <c r="I13">
        <v>12810</v>
      </c>
      <c r="J13">
        <v>6690</v>
      </c>
      <c r="K13">
        <v>37200</v>
      </c>
      <c r="L13">
        <v>4200</v>
      </c>
      <c r="M13">
        <v>21800</v>
      </c>
      <c r="O13">
        <v>10200</v>
      </c>
      <c r="P13">
        <v>44000</v>
      </c>
      <c r="Q13">
        <v>3000</v>
      </c>
      <c r="R13">
        <v>16120</v>
      </c>
      <c r="S13">
        <v>0</v>
      </c>
    </row>
    <row r="14" spans="1:19" x14ac:dyDescent="0.25">
      <c r="A14" t="s">
        <v>31</v>
      </c>
      <c r="B14">
        <v>132</v>
      </c>
      <c r="C14">
        <v>0</v>
      </c>
      <c r="D14">
        <v>0</v>
      </c>
      <c r="E14">
        <v>5340</v>
      </c>
      <c r="F14">
        <v>21126</v>
      </c>
      <c r="G14">
        <v>16496</v>
      </c>
      <c r="H14">
        <v>4770</v>
      </c>
      <c r="I14">
        <v>5000</v>
      </c>
      <c r="J14">
        <v>10416</v>
      </c>
      <c r="K14">
        <v>3000</v>
      </c>
      <c r="L14">
        <v>150</v>
      </c>
      <c r="M14">
        <v>798</v>
      </c>
      <c r="O14">
        <v>264</v>
      </c>
      <c r="P14">
        <v>0</v>
      </c>
      <c r="Q14">
        <v>4200</v>
      </c>
      <c r="R14">
        <v>0</v>
      </c>
      <c r="S14">
        <v>9000</v>
      </c>
    </row>
    <row r="15" spans="1:19" x14ac:dyDescent="0.25">
      <c r="A15" t="s">
        <v>32</v>
      </c>
      <c r="B15">
        <v>3450</v>
      </c>
      <c r="C15">
        <v>16710</v>
      </c>
      <c r="D15">
        <v>0</v>
      </c>
      <c r="E15">
        <v>4200</v>
      </c>
      <c r="F15">
        <v>600</v>
      </c>
      <c r="G15">
        <v>2400</v>
      </c>
      <c r="H15">
        <v>17160</v>
      </c>
      <c r="I15">
        <v>204</v>
      </c>
      <c r="J15">
        <v>0</v>
      </c>
      <c r="K15">
        <v>480</v>
      </c>
      <c r="L15">
        <v>0</v>
      </c>
      <c r="M15">
        <v>0</v>
      </c>
      <c r="O15">
        <v>16446</v>
      </c>
      <c r="P15">
        <v>1452</v>
      </c>
      <c r="Q15">
        <v>15000</v>
      </c>
      <c r="R15">
        <v>0</v>
      </c>
      <c r="S15">
        <v>1140</v>
      </c>
    </row>
    <row r="16" spans="1:19" x14ac:dyDescent="0.25">
      <c r="A16" t="s">
        <v>33</v>
      </c>
      <c r="B16">
        <v>0</v>
      </c>
      <c r="C16">
        <v>0</v>
      </c>
      <c r="D16">
        <v>1800</v>
      </c>
      <c r="E16">
        <v>6500</v>
      </c>
      <c r="F16">
        <v>22000</v>
      </c>
      <c r="G16">
        <v>3000</v>
      </c>
      <c r="H16">
        <v>0</v>
      </c>
      <c r="I16">
        <v>7800</v>
      </c>
      <c r="J16">
        <v>3600</v>
      </c>
      <c r="K16">
        <v>1300</v>
      </c>
      <c r="L16">
        <v>2890</v>
      </c>
      <c r="M16">
        <v>3000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34</v>
      </c>
      <c r="B17">
        <v>0</v>
      </c>
      <c r="C17">
        <v>600</v>
      </c>
      <c r="D17">
        <v>756</v>
      </c>
      <c r="E17">
        <v>1800</v>
      </c>
      <c r="F17">
        <v>7200</v>
      </c>
      <c r="G17">
        <v>1800</v>
      </c>
      <c r="H17">
        <v>21456</v>
      </c>
      <c r="I17">
        <v>20784</v>
      </c>
      <c r="J17">
        <v>4800</v>
      </c>
      <c r="K17">
        <v>3960</v>
      </c>
      <c r="L17">
        <v>1800</v>
      </c>
      <c r="M17">
        <v>3000</v>
      </c>
      <c r="O17">
        <v>0</v>
      </c>
      <c r="P17">
        <v>4200</v>
      </c>
      <c r="Q17">
        <v>900</v>
      </c>
      <c r="R17">
        <v>3000</v>
      </c>
      <c r="S17">
        <v>10218</v>
      </c>
    </row>
    <row r="18" spans="1:19" x14ac:dyDescent="0.25">
      <c r="A18" t="s">
        <v>35</v>
      </c>
      <c r="B18">
        <v>0</v>
      </c>
      <c r="C18">
        <v>4800</v>
      </c>
      <c r="D18">
        <v>0</v>
      </c>
      <c r="E18">
        <v>2400</v>
      </c>
      <c r="F18">
        <v>1200</v>
      </c>
      <c r="G18">
        <v>120</v>
      </c>
      <c r="H18">
        <v>7500</v>
      </c>
      <c r="I18">
        <v>35300</v>
      </c>
      <c r="J18">
        <v>14400</v>
      </c>
      <c r="K18">
        <v>0</v>
      </c>
      <c r="L18">
        <v>15000</v>
      </c>
      <c r="M18">
        <v>15000</v>
      </c>
      <c r="O18">
        <v>0</v>
      </c>
      <c r="P18">
        <v>3600</v>
      </c>
      <c r="Q18">
        <v>21600</v>
      </c>
      <c r="R18">
        <v>3090</v>
      </c>
      <c r="S18">
        <v>3000</v>
      </c>
    </row>
    <row r="19" spans="1:19" x14ac:dyDescent="0.25">
      <c r="A19" t="s">
        <v>36</v>
      </c>
      <c r="B19">
        <v>0</v>
      </c>
      <c r="C19">
        <v>3030</v>
      </c>
      <c r="D19">
        <v>360</v>
      </c>
      <c r="E19">
        <v>4200</v>
      </c>
      <c r="F19">
        <v>4860</v>
      </c>
      <c r="G19">
        <v>1800</v>
      </c>
      <c r="H19">
        <v>0</v>
      </c>
      <c r="I19">
        <v>6604</v>
      </c>
      <c r="J19">
        <v>1200</v>
      </c>
      <c r="K19">
        <v>0</v>
      </c>
      <c r="L19">
        <v>1620</v>
      </c>
      <c r="M19">
        <v>20400</v>
      </c>
      <c r="O19">
        <v>8160</v>
      </c>
      <c r="P19">
        <v>3060</v>
      </c>
      <c r="Q19">
        <v>0</v>
      </c>
      <c r="R19">
        <v>12000</v>
      </c>
      <c r="S19">
        <v>6858</v>
      </c>
    </row>
    <row r="20" spans="1:19" x14ac:dyDescent="0.25">
      <c r="A20" t="s">
        <v>37</v>
      </c>
      <c r="B20">
        <v>21000</v>
      </c>
      <c r="C20">
        <v>25200</v>
      </c>
      <c r="D20">
        <v>15300</v>
      </c>
      <c r="E20">
        <v>14016</v>
      </c>
      <c r="F20">
        <v>3300</v>
      </c>
      <c r="G20">
        <v>12600</v>
      </c>
      <c r="H20">
        <v>6000</v>
      </c>
      <c r="I20">
        <v>27500</v>
      </c>
      <c r="J20">
        <v>39000</v>
      </c>
      <c r="K20">
        <v>1860</v>
      </c>
      <c r="L20">
        <v>29000</v>
      </c>
      <c r="M20">
        <v>36000</v>
      </c>
      <c r="O20">
        <v>15600</v>
      </c>
      <c r="P20">
        <v>6000</v>
      </c>
      <c r="Q20">
        <v>18600</v>
      </c>
      <c r="R20">
        <v>9000</v>
      </c>
      <c r="S20">
        <v>6000</v>
      </c>
    </row>
    <row r="21" spans="1:19" x14ac:dyDescent="0.25">
      <c r="A21" t="s">
        <v>38</v>
      </c>
      <c r="B21">
        <v>0</v>
      </c>
      <c r="C21">
        <v>0</v>
      </c>
      <c r="D21">
        <v>14500</v>
      </c>
      <c r="E21">
        <v>0</v>
      </c>
      <c r="F21">
        <v>29900</v>
      </c>
      <c r="G21">
        <v>0</v>
      </c>
      <c r="H21">
        <v>6600</v>
      </c>
      <c r="I21">
        <v>0</v>
      </c>
      <c r="J21">
        <v>14010</v>
      </c>
      <c r="K21">
        <v>0</v>
      </c>
      <c r="L21">
        <v>5600</v>
      </c>
      <c r="M21">
        <v>0</v>
      </c>
      <c r="O21">
        <v>0</v>
      </c>
      <c r="P21">
        <v>2700</v>
      </c>
      <c r="Q21">
        <v>0</v>
      </c>
      <c r="R21">
        <v>27726</v>
      </c>
      <c r="S21">
        <v>3000</v>
      </c>
    </row>
    <row r="22" spans="1:19" x14ac:dyDescent="0.25">
      <c r="A22" t="s">
        <v>39</v>
      </c>
      <c r="B22">
        <v>0</v>
      </c>
      <c r="C22">
        <v>6900</v>
      </c>
      <c r="D22">
        <v>0</v>
      </c>
      <c r="E22">
        <v>7980</v>
      </c>
      <c r="F22">
        <v>8958</v>
      </c>
      <c r="G22">
        <v>3330</v>
      </c>
      <c r="H22">
        <v>26832</v>
      </c>
      <c r="I22">
        <v>31014</v>
      </c>
      <c r="J22">
        <v>4992</v>
      </c>
      <c r="K22">
        <v>17934</v>
      </c>
      <c r="L22">
        <v>29244</v>
      </c>
      <c r="M22">
        <v>8358</v>
      </c>
      <c r="O22">
        <v>12252</v>
      </c>
      <c r="P22">
        <v>20100</v>
      </c>
      <c r="Q22">
        <v>13344</v>
      </c>
      <c r="R22">
        <v>2418</v>
      </c>
      <c r="S22">
        <v>33000</v>
      </c>
    </row>
    <row r="23" spans="1:19" x14ac:dyDescent="0.25">
      <c r="A23" t="s">
        <v>40</v>
      </c>
      <c r="B23">
        <v>0</v>
      </c>
      <c r="C23">
        <v>0</v>
      </c>
      <c r="D23">
        <v>0</v>
      </c>
      <c r="E23">
        <v>0</v>
      </c>
      <c r="F23">
        <v>0</v>
      </c>
      <c r="G23">
        <v>3000</v>
      </c>
      <c r="H23">
        <v>0</v>
      </c>
      <c r="I23">
        <v>0</v>
      </c>
      <c r="J23">
        <v>0</v>
      </c>
      <c r="K23">
        <v>600</v>
      </c>
      <c r="L23">
        <v>0</v>
      </c>
      <c r="M23">
        <v>1800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 x14ac:dyDescent="0.25">
      <c r="A24" t="s">
        <v>41</v>
      </c>
      <c r="B24">
        <v>1200</v>
      </c>
      <c r="C24">
        <v>24720</v>
      </c>
      <c r="D24">
        <v>6900</v>
      </c>
      <c r="E24">
        <v>45200</v>
      </c>
      <c r="F24">
        <v>7440</v>
      </c>
      <c r="G24">
        <v>3000</v>
      </c>
      <c r="H24">
        <v>30600</v>
      </c>
      <c r="I24">
        <v>5000</v>
      </c>
      <c r="J24">
        <v>1200</v>
      </c>
      <c r="K24">
        <v>1200</v>
      </c>
      <c r="L24">
        <v>0</v>
      </c>
      <c r="M24">
        <v>16200</v>
      </c>
      <c r="O24">
        <v>900</v>
      </c>
      <c r="P24">
        <v>12000</v>
      </c>
      <c r="Q24">
        <v>13200</v>
      </c>
      <c r="R24">
        <v>0</v>
      </c>
      <c r="S24">
        <v>1200</v>
      </c>
    </row>
    <row r="25" spans="1:19" x14ac:dyDescent="0.25">
      <c r="A25" t="s">
        <v>42</v>
      </c>
      <c r="B25">
        <v>1518</v>
      </c>
      <c r="C25">
        <v>7800</v>
      </c>
      <c r="D25">
        <v>4332</v>
      </c>
      <c r="E25">
        <v>10200</v>
      </c>
      <c r="F25">
        <v>5910</v>
      </c>
      <c r="G25">
        <v>3774</v>
      </c>
      <c r="H25">
        <v>822</v>
      </c>
      <c r="I25">
        <v>0</v>
      </c>
      <c r="J25">
        <v>12954</v>
      </c>
      <c r="K25">
        <v>0</v>
      </c>
      <c r="L25">
        <v>1476</v>
      </c>
      <c r="M25">
        <v>0</v>
      </c>
      <c r="O25">
        <v>2652</v>
      </c>
      <c r="P25">
        <v>3000</v>
      </c>
      <c r="Q25">
        <v>7800</v>
      </c>
      <c r="R25">
        <v>0</v>
      </c>
      <c r="S25">
        <v>6822</v>
      </c>
    </row>
    <row r="26" spans="1:19" x14ac:dyDescent="0.25">
      <c r="A26" t="s">
        <v>43</v>
      </c>
      <c r="B26">
        <v>1800</v>
      </c>
      <c r="C26">
        <v>0</v>
      </c>
      <c r="D26">
        <v>2700</v>
      </c>
      <c r="E26">
        <v>1218</v>
      </c>
      <c r="F26">
        <v>3000</v>
      </c>
      <c r="G26">
        <v>4800</v>
      </c>
      <c r="H26">
        <v>5256</v>
      </c>
      <c r="I26">
        <v>11574</v>
      </c>
      <c r="J26">
        <v>17484</v>
      </c>
      <c r="K26">
        <v>3474</v>
      </c>
      <c r="L26">
        <v>0</v>
      </c>
      <c r="M26">
        <v>4422</v>
      </c>
      <c r="O26">
        <v>1800</v>
      </c>
      <c r="P26">
        <v>0</v>
      </c>
      <c r="Q26">
        <v>0</v>
      </c>
      <c r="R26">
        <v>15000</v>
      </c>
      <c r="S26">
        <v>6800</v>
      </c>
    </row>
    <row r="27" spans="1:19" x14ac:dyDescent="0.25">
      <c r="A27" t="s">
        <v>44</v>
      </c>
      <c r="B27">
        <v>0</v>
      </c>
      <c r="C27">
        <v>834</v>
      </c>
      <c r="D27">
        <v>0</v>
      </c>
      <c r="E27">
        <v>4963</v>
      </c>
      <c r="F27">
        <v>2520</v>
      </c>
      <c r="G27">
        <v>0</v>
      </c>
      <c r="H27">
        <v>60</v>
      </c>
      <c r="I27">
        <v>8976</v>
      </c>
      <c r="J27">
        <v>0</v>
      </c>
      <c r="K27">
        <v>0</v>
      </c>
      <c r="L27">
        <v>0</v>
      </c>
      <c r="M27">
        <v>0</v>
      </c>
      <c r="O27">
        <v>10200</v>
      </c>
      <c r="P27">
        <v>0</v>
      </c>
      <c r="Q27">
        <v>0</v>
      </c>
      <c r="R27">
        <v>0</v>
      </c>
      <c r="S27">
        <v>9600</v>
      </c>
    </row>
    <row r="28" spans="1:19" x14ac:dyDescent="0.25">
      <c r="A28" t="s">
        <v>45</v>
      </c>
      <c r="B28">
        <v>2400</v>
      </c>
      <c r="C28">
        <v>4200</v>
      </c>
      <c r="D28">
        <v>12300</v>
      </c>
      <c r="E28">
        <v>4200</v>
      </c>
      <c r="F28">
        <v>2100</v>
      </c>
      <c r="G28">
        <v>4800</v>
      </c>
      <c r="H28">
        <v>6120</v>
      </c>
      <c r="I28">
        <v>2400</v>
      </c>
      <c r="J28">
        <v>4050</v>
      </c>
      <c r="K28">
        <v>10340</v>
      </c>
      <c r="L28">
        <v>7970</v>
      </c>
      <c r="M28">
        <v>11042</v>
      </c>
      <c r="O28">
        <v>13158</v>
      </c>
      <c r="P28">
        <v>14874</v>
      </c>
      <c r="Q28">
        <v>9348</v>
      </c>
      <c r="R28">
        <v>8580</v>
      </c>
      <c r="S28">
        <v>8544</v>
      </c>
    </row>
    <row r="29" spans="1:19" x14ac:dyDescent="0.25">
      <c r="A29" t="s">
        <v>46</v>
      </c>
      <c r="B29">
        <v>12000</v>
      </c>
      <c r="C29">
        <v>4800</v>
      </c>
      <c r="D29">
        <v>18000</v>
      </c>
      <c r="E29">
        <v>0</v>
      </c>
      <c r="F29">
        <v>2100</v>
      </c>
      <c r="G29">
        <v>38510</v>
      </c>
      <c r="H29">
        <v>13398</v>
      </c>
      <c r="I29">
        <v>9600</v>
      </c>
      <c r="J29">
        <v>0</v>
      </c>
      <c r="K29">
        <v>3660</v>
      </c>
      <c r="L29">
        <v>21300</v>
      </c>
      <c r="M29">
        <v>24100</v>
      </c>
      <c r="O29">
        <v>22800</v>
      </c>
      <c r="P29">
        <v>26000</v>
      </c>
      <c r="Q29">
        <v>6000</v>
      </c>
      <c r="R29">
        <v>0</v>
      </c>
      <c r="S29">
        <v>7990</v>
      </c>
    </row>
    <row r="30" spans="1:19" x14ac:dyDescent="0.25">
      <c r="A30" t="s">
        <v>47</v>
      </c>
      <c r="B30">
        <v>0</v>
      </c>
      <c r="C30">
        <v>3900</v>
      </c>
      <c r="D30">
        <v>0</v>
      </c>
      <c r="E30">
        <v>4260</v>
      </c>
      <c r="F30">
        <v>10512</v>
      </c>
      <c r="G30">
        <v>4200</v>
      </c>
      <c r="H30">
        <v>5400</v>
      </c>
      <c r="I30">
        <v>2520</v>
      </c>
      <c r="J30">
        <v>2620</v>
      </c>
      <c r="K30">
        <v>1800</v>
      </c>
      <c r="L30">
        <v>4680</v>
      </c>
      <c r="M30">
        <v>1350</v>
      </c>
      <c r="O30">
        <v>2400</v>
      </c>
      <c r="P30">
        <v>4600</v>
      </c>
      <c r="Q30">
        <v>3000</v>
      </c>
      <c r="R30">
        <v>60</v>
      </c>
      <c r="S30">
        <v>1200</v>
      </c>
    </row>
    <row r="31" spans="1:19" x14ac:dyDescent="0.25">
      <c r="A31" t="s">
        <v>48</v>
      </c>
      <c r="B31">
        <v>0</v>
      </c>
      <c r="C31">
        <v>4320</v>
      </c>
      <c r="D31">
        <v>0</v>
      </c>
      <c r="E31">
        <v>840</v>
      </c>
      <c r="F31">
        <v>1548</v>
      </c>
      <c r="G31">
        <v>22600</v>
      </c>
      <c r="H31">
        <v>6600</v>
      </c>
      <c r="I31">
        <v>4500</v>
      </c>
      <c r="J31">
        <v>4350</v>
      </c>
      <c r="K31">
        <v>420</v>
      </c>
      <c r="L31">
        <v>7470</v>
      </c>
      <c r="M31">
        <v>0</v>
      </c>
      <c r="O31">
        <v>3060</v>
      </c>
      <c r="P31">
        <v>11600</v>
      </c>
      <c r="Q31">
        <v>100</v>
      </c>
      <c r="R31">
        <v>10260</v>
      </c>
      <c r="S31">
        <v>0</v>
      </c>
    </row>
    <row r="32" spans="1:19" x14ac:dyDescent="0.25">
      <c r="A32" t="s">
        <v>49</v>
      </c>
      <c r="B32">
        <v>1000</v>
      </c>
      <c r="C32">
        <v>28636</v>
      </c>
      <c r="D32">
        <v>18000</v>
      </c>
      <c r="E32">
        <v>19722</v>
      </c>
      <c r="F32">
        <v>17460</v>
      </c>
      <c r="G32">
        <v>3456</v>
      </c>
      <c r="H32">
        <v>9000</v>
      </c>
      <c r="I32">
        <v>19296</v>
      </c>
      <c r="J32">
        <v>5100</v>
      </c>
      <c r="K32">
        <v>15360</v>
      </c>
      <c r="L32">
        <v>19830</v>
      </c>
      <c r="M32">
        <v>25000</v>
      </c>
      <c r="O32">
        <v>9276</v>
      </c>
      <c r="P32">
        <v>24300</v>
      </c>
      <c r="Q32">
        <v>0</v>
      </c>
      <c r="R32">
        <v>19800</v>
      </c>
      <c r="S32">
        <v>19200</v>
      </c>
    </row>
    <row r="33" spans="1:19" x14ac:dyDescent="0.25">
      <c r="A33" t="s">
        <v>50</v>
      </c>
      <c r="B33">
        <v>0</v>
      </c>
      <c r="C33">
        <v>0</v>
      </c>
      <c r="D33">
        <v>1200</v>
      </c>
      <c r="E33">
        <v>60</v>
      </c>
      <c r="F33">
        <v>14500</v>
      </c>
      <c r="G33">
        <v>4750</v>
      </c>
      <c r="H33">
        <v>0</v>
      </c>
      <c r="I33">
        <v>0</v>
      </c>
      <c r="J33">
        <v>2700</v>
      </c>
      <c r="K33">
        <v>1800</v>
      </c>
      <c r="L33">
        <v>1510</v>
      </c>
      <c r="M33">
        <v>0</v>
      </c>
      <c r="O33">
        <v>6000</v>
      </c>
      <c r="P33">
        <v>0</v>
      </c>
      <c r="Q33">
        <v>3000</v>
      </c>
      <c r="R33">
        <v>0</v>
      </c>
      <c r="S33">
        <v>2100</v>
      </c>
    </row>
    <row r="34" spans="1:19" x14ac:dyDescent="0.25">
      <c r="A34" t="s">
        <v>51</v>
      </c>
      <c r="B34">
        <v>2400</v>
      </c>
      <c r="C34">
        <v>1800</v>
      </c>
      <c r="D34">
        <v>2160</v>
      </c>
      <c r="E34">
        <v>8400</v>
      </c>
      <c r="F34">
        <v>12132</v>
      </c>
      <c r="G34">
        <v>1680</v>
      </c>
      <c r="H34">
        <v>4020</v>
      </c>
      <c r="I34">
        <v>3720</v>
      </c>
      <c r="J34">
        <v>1980</v>
      </c>
      <c r="K34">
        <v>3360</v>
      </c>
      <c r="L34">
        <v>2220</v>
      </c>
      <c r="M34">
        <v>1818</v>
      </c>
      <c r="O34">
        <v>4200</v>
      </c>
      <c r="P34">
        <v>2340</v>
      </c>
      <c r="Q34">
        <v>1680</v>
      </c>
      <c r="R34">
        <v>1560</v>
      </c>
      <c r="S34">
        <v>59766</v>
      </c>
    </row>
    <row r="35" spans="1:19" x14ac:dyDescent="0.25">
      <c r="A35" t="s">
        <v>52</v>
      </c>
      <c r="B35">
        <v>1800</v>
      </c>
      <c r="C35">
        <v>1200</v>
      </c>
      <c r="D35">
        <v>11500</v>
      </c>
      <c r="E35">
        <v>12000</v>
      </c>
      <c r="F35">
        <v>3000</v>
      </c>
      <c r="G35">
        <v>15960</v>
      </c>
      <c r="H35">
        <v>5600</v>
      </c>
      <c r="I35">
        <v>1200</v>
      </c>
      <c r="J35">
        <v>3400</v>
      </c>
      <c r="K35">
        <v>9180</v>
      </c>
      <c r="L35">
        <v>15444</v>
      </c>
      <c r="M35">
        <v>4200</v>
      </c>
      <c r="O35">
        <v>0</v>
      </c>
      <c r="P35">
        <v>18200</v>
      </c>
      <c r="Q35">
        <v>1800</v>
      </c>
      <c r="R35">
        <v>13920</v>
      </c>
      <c r="S35">
        <v>1300</v>
      </c>
    </row>
    <row r="36" spans="1:19" x14ac:dyDescent="0.25">
      <c r="A36" t="s">
        <v>53</v>
      </c>
      <c r="B36">
        <v>0</v>
      </c>
      <c r="C36">
        <v>0</v>
      </c>
      <c r="D36">
        <v>0</v>
      </c>
      <c r="E36">
        <v>0</v>
      </c>
      <c r="F36">
        <v>7388.8</v>
      </c>
      <c r="G36">
        <v>300</v>
      </c>
      <c r="H36">
        <v>12150</v>
      </c>
      <c r="I36">
        <v>7775</v>
      </c>
      <c r="J36">
        <v>0</v>
      </c>
      <c r="K36">
        <v>0</v>
      </c>
      <c r="L36">
        <v>0</v>
      </c>
      <c r="M36">
        <v>900</v>
      </c>
      <c r="O36">
        <v>0</v>
      </c>
      <c r="P36">
        <v>0</v>
      </c>
      <c r="Q36">
        <v>60</v>
      </c>
      <c r="R36">
        <v>420</v>
      </c>
      <c r="S36">
        <v>60</v>
      </c>
    </row>
    <row r="37" spans="1:19" x14ac:dyDescent="0.25">
      <c r="A37" t="s">
        <v>54</v>
      </c>
      <c r="B37">
        <v>1260</v>
      </c>
      <c r="C37">
        <v>3600</v>
      </c>
      <c r="D37">
        <v>34965</v>
      </c>
      <c r="E37">
        <v>7726</v>
      </c>
      <c r="F37">
        <v>7620</v>
      </c>
      <c r="G37">
        <v>1800</v>
      </c>
      <c r="H37">
        <v>600</v>
      </c>
      <c r="I37">
        <v>1620</v>
      </c>
      <c r="J37">
        <v>480</v>
      </c>
      <c r="K37">
        <v>9260</v>
      </c>
      <c r="L37">
        <v>1200</v>
      </c>
      <c r="M37">
        <v>1260</v>
      </c>
      <c r="O37">
        <v>0</v>
      </c>
      <c r="P37">
        <v>81470</v>
      </c>
      <c r="Q37">
        <v>1020</v>
      </c>
      <c r="R37">
        <v>15000</v>
      </c>
      <c r="S37">
        <v>1500</v>
      </c>
    </row>
    <row r="38" spans="1:19" x14ac:dyDescent="0.25">
      <c r="A38" t="s">
        <v>55</v>
      </c>
      <c r="B38">
        <v>0</v>
      </c>
      <c r="C38">
        <v>0</v>
      </c>
      <c r="D38">
        <v>0</v>
      </c>
      <c r="E38">
        <v>0</v>
      </c>
      <c r="F38">
        <v>60</v>
      </c>
      <c r="G38">
        <v>2280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O38">
        <v>180</v>
      </c>
      <c r="P38">
        <v>0</v>
      </c>
      <c r="Q38">
        <v>120</v>
      </c>
      <c r="R38">
        <v>0</v>
      </c>
      <c r="S38">
        <v>0</v>
      </c>
    </row>
    <row r="39" spans="1:19" x14ac:dyDescent="0.25">
      <c r="A39" t="s">
        <v>56</v>
      </c>
      <c r="B39">
        <v>0</v>
      </c>
      <c r="C39">
        <v>21600</v>
      </c>
      <c r="D39">
        <v>0</v>
      </c>
      <c r="E39">
        <v>16740</v>
      </c>
      <c r="F39">
        <v>21306</v>
      </c>
      <c r="G39">
        <v>1320</v>
      </c>
      <c r="H39">
        <v>9900</v>
      </c>
      <c r="I39">
        <v>5700</v>
      </c>
      <c r="J39">
        <v>1260</v>
      </c>
      <c r="K39">
        <v>2580</v>
      </c>
      <c r="L39">
        <v>10760</v>
      </c>
      <c r="M39">
        <v>2400</v>
      </c>
      <c r="O39">
        <v>600</v>
      </c>
      <c r="P39">
        <v>1800</v>
      </c>
      <c r="Q39">
        <v>1308</v>
      </c>
      <c r="R39">
        <v>1368</v>
      </c>
      <c r="S39">
        <v>9588</v>
      </c>
    </row>
    <row r="40" spans="1:19" x14ac:dyDescent="0.25">
      <c r="A40" t="s">
        <v>57</v>
      </c>
      <c r="B40">
        <v>600</v>
      </c>
      <c r="C40">
        <v>2334</v>
      </c>
      <c r="D40">
        <v>0</v>
      </c>
      <c r="E40">
        <v>0</v>
      </c>
      <c r="F40">
        <v>7400</v>
      </c>
      <c r="G40">
        <v>17400</v>
      </c>
      <c r="H40">
        <v>8020</v>
      </c>
      <c r="I40">
        <v>7476</v>
      </c>
      <c r="J40">
        <v>1620</v>
      </c>
      <c r="K40">
        <v>7286.4</v>
      </c>
      <c r="L40">
        <v>8400</v>
      </c>
      <c r="M40">
        <v>0</v>
      </c>
      <c r="O40">
        <v>5298</v>
      </c>
      <c r="P40">
        <v>1200</v>
      </c>
      <c r="Q40">
        <v>3000</v>
      </c>
      <c r="R40">
        <v>0</v>
      </c>
      <c r="S40">
        <v>9504</v>
      </c>
    </row>
    <row r="41" spans="1:19" x14ac:dyDescent="0.25">
      <c r="A41" t="s">
        <v>58</v>
      </c>
      <c r="B41">
        <v>1800</v>
      </c>
      <c r="C41">
        <v>1302</v>
      </c>
      <c r="D41">
        <v>0</v>
      </c>
      <c r="E41">
        <v>2400</v>
      </c>
      <c r="F41">
        <v>15042</v>
      </c>
      <c r="G41">
        <v>0</v>
      </c>
      <c r="H41">
        <v>4374</v>
      </c>
      <c r="I41">
        <v>1260</v>
      </c>
      <c r="J41">
        <v>7000</v>
      </c>
      <c r="K41">
        <v>1200</v>
      </c>
      <c r="L41">
        <v>8364</v>
      </c>
      <c r="M41">
        <v>22800</v>
      </c>
      <c r="O41">
        <v>0</v>
      </c>
      <c r="P41">
        <v>12136</v>
      </c>
      <c r="Q41">
        <v>0</v>
      </c>
      <c r="R41">
        <v>0</v>
      </c>
      <c r="S41">
        <v>1560</v>
      </c>
    </row>
    <row r="42" spans="1:19" x14ac:dyDescent="0.25">
      <c r="A42" t="s">
        <v>59</v>
      </c>
      <c r="B42">
        <v>0</v>
      </c>
      <c r="C42">
        <v>17250</v>
      </c>
      <c r="D42">
        <v>0</v>
      </c>
      <c r="E42">
        <v>4966</v>
      </c>
      <c r="F42">
        <v>2850</v>
      </c>
      <c r="G42">
        <v>13500</v>
      </c>
      <c r="H42">
        <v>5400</v>
      </c>
      <c r="I42">
        <v>6792</v>
      </c>
      <c r="J42">
        <v>5800</v>
      </c>
      <c r="K42">
        <v>4800</v>
      </c>
      <c r="L42">
        <v>4998</v>
      </c>
      <c r="M42">
        <v>14452</v>
      </c>
      <c r="O42">
        <v>4200</v>
      </c>
      <c r="P42">
        <v>9180</v>
      </c>
      <c r="Q42">
        <v>4320</v>
      </c>
      <c r="R42">
        <v>6156</v>
      </c>
      <c r="S42">
        <v>900</v>
      </c>
    </row>
    <row r="43" spans="1:19" x14ac:dyDescent="0.25">
      <c r="A43" t="s">
        <v>60</v>
      </c>
      <c r="B43">
        <v>3000</v>
      </c>
      <c r="C43">
        <v>15000</v>
      </c>
      <c r="D43">
        <v>3000</v>
      </c>
      <c r="E43">
        <v>5400</v>
      </c>
      <c r="F43">
        <v>6858</v>
      </c>
      <c r="G43">
        <v>4380</v>
      </c>
      <c r="H43">
        <v>85152.2</v>
      </c>
      <c r="I43">
        <v>4320</v>
      </c>
      <c r="J43">
        <v>1500</v>
      </c>
      <c r="K43">
        <v>10200</v>
      </c>
      <c r="L43">
        <v>22752</v>
      </c>
      <c r="M43">
        <v>10278</v>
      </c>
      <c r="O43">
        <v>15000</v>
      </c>
      <c r="P43">
        <v>3000</v>
      </c>
      <c r="Q43">
        <v>18000</v>
      </c>
      <c r="R43">
        <v>0</v>
      </c>
      <c r="S43">
        <v>1380</v>
      </c>
    </row>
    <row r="44" spans="1:19" x14ac:dyDescent="0.25">
      <c r="A44" t="s">
        <v>61</v>
      </c>
      <c r="B44">
        <v>15300</v>
      </c>
      <c r="C44">
        <v>1500</v>
      </c>
      <c r="D44">
        <v>14820</v>
      </c>
      <c r="E44">
        <v>3600</v>
      </c>
      <c r="F44">
        <v>21025</v>
      </c>
      <c r="G44">
        <v>21996</v>
      </c>
      <c r="H44">
        <v>9026</v>
      </c>
      <c r="I44">
        <v>2250</v>
      </c>
      <c r="J44">
        <v>3066</v>
      </c>
      <c r="K44">
        <v>9930</v>
      </c>
      <c r="L44">
        <v>9360</v>
      </c>
      <c r="M44">
        <v>26598</v>
      </c>
      <c r="O44">
        <v>3090</v>
      </c>
      <c r="P44">
        <v>15930</v>
      </c>
      <c r="Q44">
        <v>15936</v>
      </c>
      <c r="R44">
        <v>13060</v>
      </c>
      <c r="S44">
        <v>28244</v>
      </c>
    </row>
    <row r="45" spans="1:19" x14ac:dyDescent="0.25">
      <c r="A45" t="s">
        <v>62</v>
      </c>
      <c r="B45">
        <v>31357</v>
      </c>
      <c r="C45">
        <v>0</v>
      </c>
      <c r="D45">
        <v>15075</v>
      </c>
      <c r="E45">
        <v>44470.8</v>
      </c>
      <c r="F45">
        <v>13140</v>
      </c>
      <c r="G45">
        <v>2400</v>
      </c>
      <c r="H45">
        <v>16200</v>
      </c>
      <c r="I45">
        <v>0</v>
      </c>
      <c r="J45">
        <v>39005.4</v>
      </c>
      <c r="K45">
        <v>3900</v>
      </c>
      <c r="L45">
        <v>600</v>
      </c>
      <c r="M45">
        <v>660</v>
      </c>
      <c r="O45">
        <v>24697.200000000001</v>
      </c>
      <c r="P45">
        <v>0</v>
      </c>
      <c r="Q45">
        <v>18162</v>
      </c>
      <c r="R45">
        <v>0</v>
      </c>
      <c r="S45">
        <v>900</v>
      </c>
    </row>
    <row r="46" spans="1:19" x14ac:dyDescent="0.25">
      <c r="A46" t="s">
        <v>63</v>
      </c>
      <c r="B46">
        <v>0</v>
      </c>
      <c r="C46">
        <v>0</v>
      </c>
      <c r="D46">
        <v>10666.5</v>
      </c>
      <c r="E46">
        <v>35706</v>
      </c>
      <c r="F46">
        <v>600</v>
      </c>
      <c r="G46">
        <v>7338</v>
      </c>
      <c r="H46">
        <v>2200</v>
      </c>
      <c r="I46">
        <v>11174</v>
      </c>
      <c r="J46">
        <v>0</v>
      </c>
      <c r="K46">
        <v>0</v>
      </c>
      <c r="L46">
        <v>9100</v>
      </c>
      <c r="M46">
        <v>65844</v>
      </c>
      <c r="O46">
        <v>4200</v>
      </c>
      <c r="P46">
        <v>600</v>
      </c>
      <c r="Q46">
        <v>4600</v>
      </c>
      <c r="R46">
        <v>15600</v>
      </c>
      <c r="S46">
        <v>96220</v>
      </c>
    </row>
    <row r="47" spans="1:19" x14ac:dyDescent="0.25">
      <c r="A47" t="s">
        <v>64</v>
      </c>
      <c r="B47">
        <v>13245.5</v>
      </c>
      <c r="C47">
        <v>2472</v>
      </c>
      <c r="D47">
        <v>3325</v>
      </c>
      <c r="E47">
        <v>510</v>
      </c>
      <c r="F47">
        <v>18000</v>
      </c>
      <c r="G47">
        <v>9200</v>
      </c>
      <c r="H47">
        <v>3000</v>
      </c>
      <c r="I47">
        <v>41304</v>
      </c>
      <c r="J47">
        <v>27600</v>
      </c>
      <c r="K47">
        <v>7308</v>
      </c>
      <c r="L47">
        <v>0</v>
      </c>
      <c r="M47">
        <v>3260</v>
      </c>
      <c r="O47">
        <v>7567</v>
      </c>
      <c r="P47">
        <v>17088</v>
      </c>
      <c r="Q47">
        <v>3951</v>
      </c>
      <c r="R47">
        <v>360</v>
      </c>
      <c r="S47">
        <v>0</v>
      </c>
    </row>
    <row r="48" spans="1:19" x14ac:dyDescent="0.25">
      <c r="A48" t="s">
        <v>65</v>
      </c>
      <c r="B48">
        <v>3000</v>
      </c>
      <c r="C48">
        <v>4800</v>
      </c>
      <c r="D48">
        <v>13800</v>
      </c>
      <c r="E48">
        <v>9258</v>
      </c>
      <c r="F48">
        <v>11000</v>
      </c>
      <c r="G48">
        <v>1020</v>
      </c>
      <c r="H48">
        <v>6600</v>
      </c>
      <c r="I48">
        <v>1800</v>
      </c>
      <c r="J48">
        <v>3800</v>
      </c>
      <c r="K48">
        <v>3000</v>
      </c>
      <c r="L48">
        <v>0</v>
      </c>
      <c r="M48">
        <v>13200</v>
      </c>
      <c r="O48">
        <v>0</v>
      </c>
      <c r="P48">
        <v>0</v>
      </c>
      <c r="Q48">
        <v>3600</v>
      </c>
      <c r="R48">
        <v>2820</v>
      </c>
      <c r="S48">
        <v>7200</v>
      </c>
    </row>
    <row r="49" spans="1:19" x14ac:dyDescent="0.25">
      <c r="A49" t="s">
        <v>66</v>
      </c>
      <c r="B49">
        <v>12200</v>
      </c>
      <c r="C49">
        <v>7800</v>
      </c>
      <c r="D49">
        <v>5178</v>
      </c>
      <c r="E49">
        <v>4750</v>
      </c>
      <c r="F49">
        <v>14600</v>
      </c>
      <c r="G49">
        <v>10762</v>
      </c>
      <c r="H49">
        <v>4260</v>
      </c>
      <c r="I49">
        <v>3000</v>
      </c>
      <c r="J49">
        <v>2322</v>
      </c>
      <c r="K49">
        <v>4900</v>
      </c>
      <c r="L49">
        <v>12840</v>
      </c>
      <c r="M49">
        <v>10320</v>
      </c>
      <c r="O49">
        <v>5400</v>
      </c>
      <c r="P49">
        <v>11065</v>
      </c>
      <c r="Q49">
        <v>5400</v>
      </c>
      <c r="R49">
        <v>1800</v>
      </c>
      <c r="S49">
        <v>8900</v>
      </c>
    </row>
    <row r="50" spans="1:19" x14ac:dyDescent="0.25">
      <c r="A50" t="s">
        <v>67</v>
      </c>
      <c r="B50">
        <v>1620</v>
      </c>
      <c r="C50">
        <v>0</v>
      </c>
      <c r="D50">
        <v>0</v>
      </c>
      <c r="E50">
        <v>12000</v>
      </c>
      <c r="F50">
        <v>0</v>
      </c>
      <c r="G50">
        <v>10200</v>
      </c>
      <c r="H50">
        <v>0</v>
      </c>
      <c r="I50">
        <v>5000</v>
      </c>
      <c r="J50">
        <v>600</v>
      </c>
      <c r="K50">
        <v>3780</v>
      </c>
      <c r="L50">
        <v>0</v>
      </c>
      <c r="M50">
        <v>1350</v>
      </c>
      <c r="O50">
        <v>11400</v>
      </c>
      <c r="P50">
        <v>0</v>
      </c>
      <c r="Q50">
        <v>3000</v>
      </c>
      <c r="R50">
        <v>6000</v>
      </c>
      <c r="S50">
        <v>1620</v>
      </c>
    </row>
    <row r="51" spans="1:19" x14ac:dyDescent="0.25">
      <c r="A51" t="s">
        <v>68</v>
      </c>
      <c r="B51">
        <v>57546</v>
      </c>
      <c r="C51">
        <v>12966</v>
      </c>
      <c r="D51">
        <v>17126</v>
      </c>
      <c r="E51">
        <v>4614</v>
      </c>
      <c r="F51">
        <v>13290</v>
      </c>
      <c r="G51">
        <v>3364</v>
      </c>
      <c r="H51">
        <v>32604</v>
      </c>
      <c r="I51">
        <v>20082</v>
      </c>
      <c r="J51">
        <v>11226</v>
      </c>
      <c r="K51">
        <v>10200</v>
      </c>
      <c r="L51">
        <v>5910</v>
      </c>
      <c r="M51">
        <v>27390</v>
      </c>
      <c r="O51">
        <v>4374</v>
      </c>
      <c r="P51">
        <v>35452</v>
      </c>
      <c r="Q51">
        <v>0</v>
      </c>
      <c r="R51">
        <v>9648</v>
      </c>
      <c r="S51">
        <v>14496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topLeftCell="A19" workbookViewId="0">
      <selection activeCell="B22" sqref="B22:J34"/>
    </sheetView>
  </sheetViews>
  <sheetFormatPr defaultRowHeight="15" x14ac:dyDescent="0.25"/>
  <cols>
    <col min="1" max="1" width="4.5703125" customWidth="1"/>
    <col min="2" max="2" width="16.42578125" customWidth="1"/>
    <col min="3" max="4" width="16.7109375" style="14" customWidth="1"/>
    <col min="5" max="5" width="15.85546875" style="4" customWidth="1"/>
    <col min="6" max="6" width="7.5703125" style="4" customWidth="1"/>
    <col min="7" max="7" width="15.5703125" style="1" customWidth="1"/>
    <col min="8" max="8" width="16" style="1" customWidth="1"/>
    <col min="9" max="9" width="11.7109375" style="1" customWidth="1"/>
    <col min="10" max="10" width="11.85546875" style="1" customWidth="1"/>
    <col min="11" max="12" width="9.140625" style="1"/>
  </cols>
  <sheetData>
    <row r="2" spans="2:10" x14ac:dyDescent="0.25">
      <c r="B2" t="s">
        <v>4</v>
      </c>
      <c r="G2" s="1" t="s">
        <v>86</v>
      </c>
      <c r="H2" s="1" t="s">
        <v>87</v>
      </c>
      <c r="I2" s="1" t="s">
        <v>88</v>
      </c>
      <c r="J2" s="1" t="s">
        <v>89</v>
      </c>
    </row>
    <row r="3" spans="2:10" x14ac:dyDescent="0.25">
      <c r="B3" t="s">
        <v>23</v>
      </c>
      <c r="G3" s="1">
        <v>7052471</v>
      </c>
      <c r="H3" s="1">
        <v>5495854.7999999998</v>
      </c>
      <c r="I3" s="1">
        <f>G3-H3</f>
        <v>1556616.2000000002</v>
      </c>
    </row>
    <row r="4" spans="2:10" x14ac:dyDescent="0.25">
      <c r="B4" t="s">
        <v>69</v>
      </c>
      <c r="G4" s="1">
        <v>366216</v>
      </c>
      <c r="H4" s="1">
        <v>246658.5</v>
      </c>
      <c r="I4" s="1">
        <f t="shared" ref="I4:I15" si="0">G4-H4</f>
        <v>119557.5</v>
      </c>
    </row>
    <row r="5" spans="2:10" x14ac:dyDescent="0.25">
      <c r="B5" t="s">
        <v>70</v>
      </c>
      <c r="G5" s="1">
        <v>340000</v>
      </c>
      <c r="H5" s="1">
        <v>243274</v>
      </c>
      <c r="I5" s="1">
        <f t="shared" si="0"/>
        <v>96726</v>
      </c>
    </row>
    <row r="6" spans="2:10" x14ac:dyDescent="0.25">
      <c r="B6" t="s">
        <v>71</v>
      </c>
      <c r="G6" s="1">
        <v>399513</v>
      </c>
      <c r="H6" s="1">
        <v>247389.5</v>
      </c>
      <c r="I6" s="1">
        <f t="shared" si="0"/>
        <v>152123.5</v>
      </c>
    </row>
    <row r="7" spans="2:10" x14ac:dyDescent="0.25">
      <c r="B7" t="s">
        <v>72</v>
      </c>
      <c r="G7" s="1">
        <v>529635</v>
      </c>
      <c r="H7" s="1">
        <v>315429.8</v>
      </c>
      <c r="I7" s="1">
        <f t="shared" si="0"/>
        <v>214205.2</v>
      </c>
    </row>
    <row r="8" spans="2:10" x14ac:dyDescent="0.25">
      <c r="B8" t="s">
        <v>73</v>
      </c>
      <c r="G8" s="1">
        <v>315884</v>
      </c>
      <c r="H8" s="1">
        <v>469305.8</v>
      </c>
      <c r="I8" s="1">
        <f t="shared" si="0"/>
        <v>-153421.79999999999</v>
      </c>
    </row>
    <row r="9" spans="2:10" x14ac:dyDescent="0.25">
      <c r="B9" t="s">
        <v>74</v>
      </c>
      <c r="G9" s="1">
        <v>364119</v>
      </c>
      <c r="H9" s="1">
        <v>359712</v>
      </c>
      <c r="I9" s="1">
        <f t="shared" si="0"/>
        <v>4407</v>
      </c>
    </row>
    <row r="10" spans="2:10" x14ac:dyDescent="0.25">
      <c r="B10" t="s">
        <v>75</v>
      </c>
      <c r="G10" s="1">
        <v>348545</v>
      </c>
      <c r="H10" s="1">
        <v>399792.2</v>
      </c>
      <c r="I10" s="1">
        <f t="shared" si="0"/>
        <v>-51247.200000000012</v>
      </c>
    </row>
    <row r="11" spans="2:10" x14ac:dyDescent="0.25">
      <c r="B11" t="s">
        <v>76</v>
      </c>
      <c r="G11" s="1">
        <v>328660</v>
      </c>
      <c r="H11" s="1">
        <v>339555</v>
      </c>
      <c r="I11" s="1">
        <f t="shared" si="0"/>
        <v>-10895</v>
      </c>
    </row>
    <row r="12" spans="2:10" x14ac:dyDescent="0.25">
      <c r="B12" t="s">
        <v>77</v>
      </c>
      <c r="G12" s="1">
        <v>353523</v>
      </c>
      <c r="H12" s="1">
        <v>328873.40000000002</v>
      </c>
      <c r="I12" s="1">
        <f t="shared" si="0"/>
        <v>24649.599999999977</v>
      </c>
    </row>
    <row r="13" spans="2:10" x14ac:dyDescent="0.25">
      <c r="B13" t="s">
        <v>78</v>
      </c>
      <c r="G13" s="1">
        <v>443581</v>
      </c>
      <c r="H13" s="1">
        <v>198352.4</v>
      </c>
      <c r="I13" s="1">
        <f t="shared" si="0"/>
        <v>245228.6</v>
      </c>
    </row>
    <row r="14" spans="2:10" x14ac:dyDescent="0.25">
      <c r="B14" t="s">
        <v>79</v>
      </c>
      <c r="G14" s="1">
        <v>393480</v>
      </c>
      <c r="H14" s="1">
        <v>365688</v>
      </c>
      <c r="I14" s="1">
        <f t="shared" si="0"/>
        <v>27792</v>
      </c>
    </row>
    <row r="15" spans="2:10" x14ac:dyDescent="0.25">
      <c r="B15" t="s">
        <v>80</v>
      </c>
      <c r="G15" s="1">
        <v>433365</v>
      </c>
      <c r="H15" s="1">
        <v>411732</v>
      </c>
      <c r="I15" s="1">
        <f t="shared" si="0"/>
        <v>21633</v>
      </c>
    </row>
    <row r="16" spans="2:10" x14ac:dyDescent="0.25">
      <c r="G16" s="1">
        <f>SUM(G4:G15)</f>
        <v>4616521</v>
      </c>
      <c r="H16" s="1">
        <f>SUM(H4:H15)</f>
        <v>3925762.6</v>
      </c>
      <c r="I16" s="1">
        <f>SUM(I4:I15)</f>
        <v>690758.39999999991</v>
      </c>
      <c r="J16" s="2">
        <f>I16/G16*100</f>
        <v>14.96274792208245</v>
      </c>
    </row>
    <row r="17" spans="2:12" ht="6" customHeight="1" x14ac:dyDescent="0.25">
      <c r="B17" s="16"/>
    </row>
    <row r="18" spans="2:12" s="15" customFormat="1" ht="22.5" customHeight="1" x14ac:dyDescent="0.25">
      <c r="B18" s="96" t="s">
        <v>115</v>
      </c>
      <c r="C18" s="97"/>
      <c r="D18" s="97"/>
      <c r="E18" s="97"/>
      <c r="F18" s="97"/>
      <c r="G18" s="97"/>
      <c r="H18" s="97"/>
      <c r="I18" s="97"/>
      <c r="J18" s="97"/>
      <c r="K18" s="1"/>
      <c r="L18" s="1"/>
    </row>
    <row r="19" spans="2:12" s="15" customFormat="1" ht="22.5" customHeight="1" x14ac:dyDescent="0.25">
      <c r="B19" s="96" t="s">
        <v>116</v>
      </c>
      <c r="C19" s="97"/>
      <c r="D19" s="97"/>
      <c r="E19" s="97"/>
      <c r="F19" s="97"/>
      <c r="G19" s="97"/>
      <c r="H19" s="97"/>
      <c r="I19" s="97"/>
      <c r="J19" s="97"/>
      <c r="K19" s="1"/>
      <c r="L19" s="1"/>
    </row>
    <row r="20" spans="2:12" s="15" customFormat="1" ht="22.5" customHeight="1" x14ac:dyDescent="0.25">
      <c r="B20" s="96" t="s">
        <v>122</v>
      </c>
      <c r="C20" s="97"/>
      <c r="D20" s="97"/>
      <c r="E20" s="97"/>
      <c r="F20" s="97"/>
      <c r="G20" s="97"/>
      <c r="H20" s="97"/>
      <c r="I20" s="97"/>
      <c r="J20" s="97"/>
      <c r="K20" s="1"/>
      <c r="L20" s="1"/>
    </row>
    <row r="21" spans="2:12" s="15" customFormat="1" ht="12" customHeight="1" thickBot="1" x14ac:dyDescent="0.3">
      <c r="B21" s="16"/>
      <c r="C21" s="14"/>
      <c r="D21" s="14"/>
      <c r="E21" s="4"/>
      <c r="F21" s="4"/>
      <c r="G21" s="1"/>
      <c r="H21" s="1"/>
      <c r="I21" s="1"/>
      <c r="J21" s="1"/>
      <c r="K21" s="1"/>
      <c r="L21" s="1"/>
    </row>
    <row r="22" spans="2:12" s="5" customFormat="1" ht="71.25" customHeight="1" thickTop="1" thickBot="1" x14ac:dyDescent="0.3">
      <c r="B22" s="8" t="s">
        <v>4</v>
      </c>
      <c r="C22" s="9" t="s">
        <v>114</v>
      </c>
      <c r="D22" s="9" t="s">
        <v>113</v>
      </c>
      <c r="E22" s="9" t="s">
        <v>107</v>
      </c>
      <c r="F22" s="9" t="s">
        <v>108</v>
      </c>
      <c r="G22" s="9" t="s">
        <v>109</v>
      </c>
      <c r="H22" s="9" t="s">
        <v>87</v>
      </c>
      <c r="I22" s="9" t="s">
        <v>88</v>
      </c>
      <c r="J22" s="10" t="s">
        <v>89</v>
      </c>
    </row>
    <row r="23" spans="2:12" s="5" customFormat="1" ht="33.75" customHeight="1" thickTop="1" thickBot="1" x14ac:dyDescent="0.3">
      <c r="B23" s="12"/>
      <c r="C23" s="24" t="s">
        <v>112</v>
      </c>
      <c r="D23" s="47">
        <v>426568.62000000308</v>
      </c>
      <c r="E23" s="13"/>
      <c r="F23" s="13"/>
      <c r="G23" s="13"/>
      <c r="H23" s="13"/>
      <c r="I23" s="13"/>
      <c r="J23" s="43"/>
    </row>
    <row r="24" spans="2:12" ht="33.75" customHeight="1" thickTop="1" x14ac:dyDescent="0.25">
      <c r="B24" s="25" t="s">
        <v>81</v>
      </c>
      <c r="C24" s="26" t="s">
        <v>111</v>
      </c>
      <c r="D24" s="48">
        <v>685982.4</v>
      </c>
      <c r="E24" s="27" t="s">
        <v>93</v>
      </c>
      <c r="F24" s="27" t="s">
        <v>95</v>
      </c>
      <c r="G24" s="28">
        <v>310000</v>
      </c>
      <c r="H24" s="28">
        <v>225374.2</v>
      </c>
      <c r="I24" s="28"/>
      <c r="J24" s="44"/>
    </row>
    <row r="25" spans="2:12" ht="33.75" customHeight="1" thickBot="1" x14ac:dyDescent="0.3">
      <c r="B25" s="18"/>
      <c r="C25" s="20"/>
      <c r="D25" s="49"/>
      <c r="E25" s="19" t="s">
        <v>94</v>
      </c>
      <c r="F25" s="19" t="s">
        <v>96</v>
      </c>
      <c r="G25" s="21">
        <v>116569</v>
      </c>
      <c r="H25" s="21"/>
      <c r="I25" s="21">
        <f>G24+G25-H24</f>
        <v>201194.8</v>
      </c>
      <c r="J25" s="22">
        <f>I25*100/(G24+G25)</f>
        <v>47.16582780277048</v>
      </c>
    </row>
    <row r="26" spans="2:12" ht="33.75" customHeight="1" thickTop="1" x14ac:dyDescent="0.25">
      <c r="B26" s="25" t="s">
        <v>82</v>
      </c>
      <c r="C26" s="26" t="s">
        <v>110</v>
      </c>
      <c r="D26" s="48">
        <v>476949.89999999997</v>
      </c>
      <c r="E26" s="27" t="s">
        <v>97</v>
      </c>
      <c r="F26" s="27" t="s">
        <v>99</v>
      </c>
      <c r="G26" s="28">
        <v>405000</v>
      </c>
      <c r="H26" s="28">
        <v>520947</v>
      </c>
      <c r="I26" s="28"/>
      <c r="J26" s="44"/>
    </row>
    <row r="27" spans="2:12" ht="33.75" customHeight="1" thickBot="1" x14ac:dyDescent="0.3">
      <c r="B27" s="18"/>
      <c r="C27" s="20"/>
      <c r="D27" s="49"/>
      <c r="E27" s="19" t="s">
        <v>98</v>
      </c>
      <c r="F27" s="19" t="s">
        <v>100</v>
      </c>
      <c r="G27" s="21">
        <v>195000</v>
      </c>
      <c r="H27" s="21"/>
      <c r="I27" s="21">
        <f>G26+G27-H26</f>
        <v>79053</v>
      </c>
      <c r="J27" s="22">
        <f>I27*100/(G26+G27)</f>
        <v>13.1755</v>
      </c>
    </row>
    <row r="28" spans="2:12" ht="33.75" customHeight="1" thickTop="1" x14ac:dyDescent="0.25">
      <c r="B28" s="25" t="s">
        <v>83</v>
      </c>
      <c r="C28" s="26" t="s">
        <v>117</v>
      </c>
      <c r="D28" s="48">
        <v>425465.63999999582</v>
      </c>
      <c r="E28" s="27" t="s">
        <v>101</v>
      </c>
      <c r="F28" s="27" t="s">
        <v>104</v>
      </c>
      <c r="G28" s="28">
        <v>85983</v>
      </c>
      <c r="H28" s="28">
        <v>218849</v>
      </c>
      <c r="I28" s="28"/>
      <c r="J28" s="44"/>
    </row>
    <row r="29" spans="2:12" ht="33.75" customHeight="1" x14ac:dyDescent="0.25">
      <c r="B29" s="29"/>
      <c r="C29" s="30"/>
      <c r="D29" s="50"/>
      <c r="E29" s="31" t="s">
        <v>102</v>
      </c>
      <c r="F29" s="31" t="s">
        <v>105</v>
      </c>
      <c r="G29" s="32">
        <v>240000</v>
      </c>
      <c r="H29" s="32"/>
      <c r="I29" s="32"/>
      <c r="J29" s="45"/>
    </row>
    <row r="30" spans="2:12" ht="33.75" customHeight="1" thickBot="1" x14ac:dyDescent="0.3">
      <c r="B30" s="18"/>
      <c r="C30" s="20"/>
      <c r="D30" s="49"/>
      <c r="E30" s="19" t="s">
        <v>103</v>
      </c>
      <c r="F30" s="19" t="s">
        <v>106</v>
      </c>
      <c r="G30" s="21">
        <v>105000</v>
      </c>
      <c r="H30" s="21"/>
      <c r="I30" s="21">
        <f>G28+G29+G30-H28</f>
        <v>212134</v>
      </c>
      <c r="J30" s="22">
        <f>I30*100/(G29+G30+G28)</f>
        <v>49.220966952292784</v>
      </c>
    </row>
    <row r="31" spans="2:12" ht="33.75" customHeight="1" thickTop="1" x14ac:dyDescent="0.25">
      <c r="B31" s="25" t="s">
        <v>84</v>
      </c>
      <c r="C31" s="33" t="s">
        <v>118</v>
      </c>
      <c r="D31" s="48">
        <v>420982.56000000413</v>
      </c>
      <c r="E31" s="34">
        <v>44656</v>
      </c>
      <c r="F31" s="35" t="s">
        <v>91</v>
      </c>
      <c r="G31" s="28">
        <v>131949</v>
      </c>
      <c r="H31" s="28">
        <v>222266</v>
      </c>
      <c r="I31" s="28"/>
      <c r="J31" s="46"/>
    </row>
    <row r="32" spans="2:12" ht="33.75" customHeight="1" thickBot="1" x14ac:dyDescent="0.3">
      <c r="B32" s="18"/>
      <c r="C32" s="20"/>
      <c r="D32" s="51"/>
      <c r="E32" s="36">
        <v>44679</v>
      </c>
      <c r="F32" s="37" t="s">
        <v>92</v>
      </c>
      <c r="G32" s="21">
        <v>425466</v>
      </c>
      <c r="H32" s="21"/>
      <c r="I32" s="21">
        <f>G31+G32-H31</f>
        <v>335149</v>
      </c>
      <c r="J32" s="22">
        <f>I32*100/(G31+G32)</f>
        <v>60.125579684794992</v>
      </c>
    </row>
    <row r="33" spans="2:12" s="3" customFormat="1" ht="33.75" customHeight="1" thickTop="1" thickBot="1" x14ac:dyDescent="0.3">
      <c r="B33" s="38" t="s">
        <v>85</v>
      </c>
      <c r="C33" s="39"/>
      <c r="D33" s="52"/>
      <c r="E33" s="40">
        <v>44698</v>
      </c>
      <c r="F33" s="41" t="s">
        <v>90</v>
      </c>
      <c r="G33" s="42">
        <v>420983</v>
      </c>
      <c r="H33" s="42">
        <v>382656</v>
      </c>
      <c r="I33" s="42">
        <f t="shared" ref="I33" si="1">G33-H33</f>
        <v>38327</v>
      </c>
      <c r="J33" s="22">
        <f>I33*100/(G33)</f>
        <v>9.1041681017998357</v>
      </c>
      <c r="K33" s="11"/>
      <c r="L33" s="11"/>
    </row>
    <row r="34" spans="2:12" s="6" customFormat="1" ht="20.25" customHeight="1" thickTop="1" thickBot="1" x14ac:dyDescent="0.3">
      <c r="B34" s="18" t="s">
        <v>120</v>
      </c>
      <c r="C34" s="20"/>
      <c r="D34" s="53">
        <f>SUM(D23:D33)</f>
        <v>2435949.1200000029</v>
      </c>
      <c r="E34" s="19"/>
      <c r="F34" s="19"/>
      <c r="G34" s="21">
        <f>SUM(G24:G33)</f>
        <v>2435950</v>
      </c>
      <c r="H34" s="21">
        <f>SUM(H24:H33)</f>
        <v>1570092.2</v>
      </c>
      <c r="I34" s="21">
        <f>SUM(I24:I33)</f>
        <v>865857.8</v>
      </c>
      <c r="J34" s="22">
        <f>I34/G34*100</f>
        <v>35.544974240029561</v>
      </c>
      <c r="K34" s="7"/>
      <c r="L34" s="7"/>
    </row>
    <row r="35" spans="2:12" ht="15.75" thickTop="1" x14ac:dyDescent="0.25"/>
    <row r="36" spans="2:12" ht="21.75" customHeight="1" x14ac:dyDescent="0.25">
      <c r="B36" s="23" t="s">
        <v>119</v>
      </c>
      <c r="C36" s="102" t="s">
        <v>121</v>
      </c>
      <c r="D36" s="103"/>
      <c r="E36" s="103"/>
      <c r="F36" s="103"/>
      <c r="G36" s="103"/>
      <c r="H36" s="103"/>
      <c r="I36" s="103"/>
      <c r="J36" s="103"/>
    </row>
  </sheetData>
  <mergeCells count="4">
    <mergeCell ref="B18:J18"/>
    <mergeCell ref="B20:J20"/>
    <mergeCell ref="B19:J19"/>
    <mergeCell ref="C36:J36"/>
  </mergeCells>
  <pageMargins left="0.70866141732283472" right="0.70866141732283472" top="0.55118110236220474" bottom="0.55118110236220474" header="0.31496062992125984" footer="0.31496062992125984"/>
  <pageSetup paperSize="9" scale="90" orientation="landscape" r:id="rId1"/>
  <rowBreaks count="1" manualBreakCount="1">
    <brk id="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C7" sqref="C7"/>
    </sheetView>
  </sheetViews>
  <sheetFormatPr defaultRowHeight="15" x14ac:dyDescent="0.25"/>
  <cols>
    <col min="2" max="5" width="22.7109375" customWidth="1"/>
  </cols>
  <sheetData>
    <row r="3" spans="2:5" ht="15.75" thickBot="1" x14ac:dyDescent="0.3"/>
    <row r="4" spans="2:5" ht="15.75" thickBot="1" x14ac:dyDescent="0.3">
      <c r="B4" s="90" t="s">
        <v>185</v>
      </c>
      <c r="C4" s="90" t="s">
        <v>186</v>
      </c>
      <c r="D4" s="90" t="s">
        <v>187</v>
      </c>
      <c r="E4" s="90" t="s">
        <v>3</v>
      </c>
    </row>
    <row r="5" spans="2:5" ht="15.75" thickBot="1" x14ac:dyDescent="0.3">
      <c r="B5" s="104" t="s">
        <v>188</v>
      </c>
      <c r="C5" s="105"/>
      <c r="D5" s="91" t="s">
        <v>189</v>
      </c>
      <c r="E5" s="91"/>
    </row>
    <row r="6" spans="2:5" ht="15.75" thickBot="1" x14ac:dyDescent="0.3">
      <c r="B6" s="106" t="s">
        <v>190</v>
      </c>
      <c r="C6" s="107"/>
      <c r="D6" s="107"/>
      <c r="E6" s="108"/>
    </row>
    <row r="7" spans="2:5" ht="15.75" thickBot="1" x14ac:dyDescent="0.3">
      <c r="B7" s="92">
        <v>44947</v>
      </c>
      <c r="C7" s="93" t="s">
        <v>191</v>
      </c>
      <c r="D7" s="94"/>
      <c r="E7" s="94" t="s">
        <v>189</v>
      </c>
    </row>
    <row r="8" spans="2:5" ht="21.75" thickBot="1" x14ac:dyDescent="0.3">
      <c r="B8" s="92">
        <v>44985</v>
      </c>
      <c r="C8" s="93" t="s">
        <v>192</v>
      </c>
      <c r="D8" s="94" t="s">
        <v>193</v>
      </c>
      <c r="E8" s="94"/>
    </row>
    <row r="9" spans="2:5" ht="15.75" thickBot="1" x14ac:dyDescent="0.3">
      <c r="B9" s="92">
        <v>45011</v>
      </c>
      <c r="C9" s="93" t="s">
        <v>194</v>
      </c>
      <c r="D9" s="94"/>
      <c r="E9" s="94" t="s">
        <v>193</v>
      </c>
    </row>
    <row r="10" spans="2:5" ht="21.75" thickBot="1" x14ac:dyDescent="0.3">
      <c r="B10" s="92">
        <v>45046</v>
      </c>
      <c r="C10" s="93" t="s">
        <v>195</v>
      </c>
      <c r="D10" s="94" t="s">
        <v>196</v>
      </c>
      <c r="E10" s="94"/>
    </row>
    <row r="11" spans="2:5" ht="15.75" thickBot="1" x14ac:dyDescent="0.3">
      <c r="B11" s="92">
        <v>45058</v>
      </c>
      <c r="C11" s="93" t="s">
        <v>197</v>
      </c>
      <c r="D11" s="94"/>
      <c r="E11" s="94" t="s">
        <v>196</v>
      </c>
    </row>
    <row r="12" spans="2:5" ht="21.75" thickBot="1" x14ac:dyDescent="0.3">
      <c r="B12" s="92">
        <v>45107</v>
      </c>
      <c r="C12" s="93" t="s">
        <v>198</v>
      </c>
      <c r="D12" s="94" t="s">
        <v>199</v>
      </c>
      <c r="E12" s="94"/>
    </row>
    <row r="13" spans="2:5" ht="15.75" thickBot="1" x14ac:dyDescent="0.3">
      <c r="B13" s="109" t="s">
        <v>200</v>
      </c>
      <c r="C13" s="110"/>
      <c r="D13" s="91" t="s">
        <v>201</v>
      </c>
      <c r="E13" s="91" t="s">
        <v>202</v>
      </c>
    </row>
    <row r="14" spans="2:5" ht="15.75" thickBot="1" x14ac:dyDescent="0.3">
      <c r="B14" s="104" t="s">
        <v>203</v>
      </c>
      <c r="C14" s="105"/>
      <c r="D14" s="91" t="s">
        <v>201</v>
      </c>
      <c r="E14" s="91" t="s">
        <v>202</v>
      </c>
    </row>
    <row r="15" spans="2:5" ht="15.75" thickBot="1" x14ac:dyDescent="0.3">
      <c r="B15" s="104" t="s">
        <v>204</v>
      </c>
      <c r="C15" s="105"/>
      <c r="D15" s="91" t="s">
        <v>199</v>
      </c>
    </row>
  </sheetData>
  <mergeCells count="5">
    <mergeCell ref="B5:C5"/>
    <mergeCell ref="B6:E6"/>
    <mergeCell ref="B13:C13"/>
    <mergeCell ref="B14:C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Мосэнергосбыт 2022</vt:lpstr>
      <vt:lpstr>Мосэнергосбыт 2023</vt:lpstr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2022-09-12T11:39:22Z</cp:lastPrinted>
  <dcterms:created xsi:type="dcterms:W3CDTF">2022-05-17T12:53:23Z</dcterms:created>
  <dcterms:modified xsi:type="dcterms:W3CDTF">2024-01-08T11:36:49Z</dcterms:modified>
</cp:coreProperties>
</file>